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ocalHome\ushakov\My Documents\"/>
    </mc:Choice>
  </mc:AlternateContent>
  <xr:revisionPtr revIDLastSave="0" documentId="13_ncr:1_{E343A7C6-3A08-4E75-884A-73971B469EC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артнеры WABCO " sheetId="1" r:id="rId1"/>
    <sheet name="Контакты представителей WABCO" sheetId="2" r:id="rId2"/>
  </sheets>
  <definedNames>
    <definedName name="_xlnm._FilterDatabase" localSheetId="0" hidden="1">'Партнеры WABCO '!$A$13:$D$26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72" i="1" l="1"/>
  <c r="D8" i="1"/>
  <c r="E601" i="1" l="1"/>
  <c r="D13" i="1" l="1"/>
  <c r="B6" i="1"/>
  <c r="E614" i="1" l="1"/>
  <c r="D10" i="1"/>
  <c r="D27" i="1" l="1"/>
  <c r="E961" i="1" l="1"/>
  <c r="D102" i="1" l="1"/>
  <c r="D466" i="1" l="1"/>
  <c r="E607" i="1" l="1"/>
  <c r="D430" i="1"/>
  <c r="D6" i="1"/>
  <c r="E904" i="1" l="1"/>
  <c r="E673" i="1"/>
  <c r="D330" i="1"/>
  <c r="D266" i="1"/>
  <c r="D132" i="1"/>
  <c r="D131" i="1"/>
  <c r="D257" i="1"/>
  <c r="D226" i="1" l="1"/>
  <c r="E966" i="1" l="1"/>
  <c r="E936" i="1"/>
  <c r="E928" i="1"/>
  <c r="E877" i="1"/>
  <c r="E835" i="1"/>
  <c r="E805" i="1"/>
  <c r="E745" i="1"/>
  <c r="E738" i="1"/>
  <c r="E712" i="1"/>
  <c r="E615" i="1"/>
  <c r="E597" i="1"/>
  <c r="E593" i="1"/>
  <c r="E589" i="1"/>
  <c r="E574" i="1"/>
  <c r="E554" i="1"/>
  <c r="E549" i="1"/>
  <c r="E540" i="1"/>
  <c r="E535" i="1"/>
  <c r="E531" i="1"/>
  <c r="E527" i="1"/>
  <c r="E510" i="1"/>
  <c r="E493" i="1"/>
  <c r="E473" i="1"/>
  <c r="D408" i="1"/>
  <c r="D387" i="1"/>
  <c r="D372" i="1"/>
  <c r="D294" i="1"/>
  <c r="D181" i="1"/>
  <c r="D117" i="1"/>
  <c r="D113" i="1"/>
  <c r="D107" i="1"/>
  <c r="D96" i="1"/>
  <c r="D91" i="1"/>
  <c r="D85" i="1"/>
  <c r="D77" i="1"/>
  <c r="D66" i="1"/>
  <c r="D61" i="1"/>
  <c r="D55" i="1"/>
  <c r="D49" i="1"/>
  <c r="D43" i="1"/>
  <c r="D37" i="1"/>
  <c r="D14" i="1"/>
</calcChain>
</file>

<file path=xl/sharedStrings.xml><?xml version="1.0" encoding="utf-8"?>
<sst xmlns="http://schemas.openxmlformats.org/spreadsheetml/2006/main" count="3983" uniqueCount="2598">
  <si>
    <t>Москва</t>
  </si>
  <si>
    <t>МКАД, 86 км, владение 13а</t>
  </si>
  <si>
    <t>Москва, Зеленоград</t>
  </si>
  <si>
    <t>пр-т Генерала Алексеева, д. 42, стр.1</t>
  </si>
  <si>
    <t>+7 (495) 739-62-01, +7 (495) 739-62-02</t>
  </si>
  <si>
    <t>2-ая Мелитопольская ул., владение 4а</t>
  </si>
  <si>
    <t>+7 (495) 276-11-17</t>
  </si>
  <si>
    <t>ул. Шумкина, д. 14</t>
  </si>
  <si>
    <t>+7 (495) 651-95-04, +7 (495) 651-95-05</t>
  </si>
  <si>
    <t>Московская обл., г. Котельники</t>
  </si>
  <si>
    <t>Дзержинское ш., 4/2</t>
  </si>
  <si>
    <t>+7 (495) 500-35-85, +7 (495) 660-02-77</t>
  </si>
  <si>
    <t>Московская обл., г. Мытищи</t>
  </si>
  <si>
    <t>Город / Населённый пункт</t>
  </si>
  <si>
    <t>Название</t>
  </si>
  <si>
    <t>Адрес</t>
  </si>
  <si>
    <t>Телефон</t>
  </si>
  <si>
    <t>ДИЛЕРЫ WABCO</t>
  </si>
  <si>
    <t>ЦЕНТРАЛЬНЫЙ ФЕДЕРАЛЬНЫЙ ОКРУГ</t>
  </si>
  <si>
    <t>Тверь</t>
  </si>
  <si>
    <t>Санкт-Петербург</t>
  </si>
  <si>
    <t>поселок Шушары, 2-й Бадаевский проезд, дом 3, корпус 1</t>
  </si>
  <si>
    <t>+7 (812) 324-12-90</t>
  </si>
  <si>
    <t>поселок Петро-Славянка, ул. Софийская, дом 96, корп. 2, литера А.</t>
  </si>
  <si>
    <t>+7 (812) 372-50-37</t>
  </si>
  <si>
    <t>+7 (812) 611-02-03</t>
  </si>
  <si>
    <t>Калининград</t>
  </si>
  <si>
    <t>СЕВЕРО-ЗАПАДНЫЙ ФЕДЕРАЛЬНЫЙ ОКРУГ</t>
  </si>
  <si>
    <t>ЮЖНЫЙ ФЕДЕРАЛЬНЫЙ ОКРУГ</t>
  </si>
  <si>
    <t>Краснодар</t>
  </si>
  <si>
    <t>ул. Новороссийская, д.102 литера В</t>
  </si>
  <si>
    <t>+7 (800) 333-04-40, +7 (861) 260-52-15</t>
  </si>
  <si>
    <t>Ростов-на-Дону</t>
  </si>
  <si>
    <t>1054 км. Трассы М4</t>
  </si>
  <si>
    <t>ПРИВОЛЖСКИЙ ФЕДЕРАЛЬНЫЙ ОКРУГ</t>
  </si>
  <si>
    <t>Набережные Челны</t>
  </si>
  <si>
    <t>ул. Низаметдинова, д. 8</t>
  </si>
  <si>
    <t>+7 (8552) 46-27-30, +7 (8552) 44-08-24</t>
  </si>
  <si>
    <t>Промкомзона-2, здание ОАО КИП Мастер</t>
  </si>
  <si>
    <t>+7 (8552) 53-47-30, +7 (8552) 53-47-31</t>
  </si>
  <si>
    <t>УРАЛЬСКИЙ ФЕДЕРАЛЬНЫЙ ОКРУГ</t>
  </si>
  <si>
    <t xml:space="preserve">Челябинск </t>
  </si>
  <si>
    <t>Троицкий тракт, д. 72Б</t>
  </si>
  <si>
    <t>СИБИРСКИЙ ФЕДЕРАЛЬНЫЙ ОКРУГ</t>
  </si>
  <si>
    <t>Новосибирск</t>
  </si>
  <si>
    <t>ул. Малыгина, д. 13/1 к2</t>
  </si>
  <si>
    <t>Томск</t>
  </si>
  <si>
    <t>ул. Ракетная, д. 19</t>
  </si>
  <si>
    <t>ДАЛЬНЕВОСТОЧНЫЙ ФЕДЕРАЛЬНЫЙ ОКРУГ</t>
  </si>
  <si>
    <t>Комсомольск-на-Амуре</t>
  </si>
  <si>
    <t>Артем</t>
  </si>
  <si>
    <t>Киев</t>
  </si>
  <si>
    <t>ул. Закревского, д. 16</t>
  </si>
  <si>
    <t>+380 (44) 239-14-59, +380 (44) 536-09-39</t>
  </si>
  <si>
    <t>Киевская обл. с. Горенка, ул. Садовая, д. 20</t>
  </si>
  <si>
    <t>+380 (44) 593-82-87</t>
  </si>
  <si>
    <t>Харьков</t>
  </si>
  <si>
    <t>Московский пр-т, д. 96</t>
  </si>
  <si>
    <t>+380 (57) 771-45-20</t>
  </si>
  <si>
    <t>пр. Л. Ландау, д. 2-К</t>
  </si>
  <si>
    <t>+38 (057) 728-10-84</t>
  </si>
  <si>
    <t>Харьковская обл.</t>
  </si>
  <si>
    <t>пгт. Васищево, ул. Промышленная, д. 1</t>
  </si>
  <si>
    <t>+380 (57) 713-69-02</t>
  </si>
  <si>
    <t>Черляны</t>
  </si>
  <si>
    <t>+38 (032) 315-13-42</t>
  </si>
  <si>
    <t>Николаев</t>
  </si>
  <si>
    <t>пр-т Героев Сталинграда, д. 113/1</t>
  </si>
  <si>
    <t>+38 (056) 377-61-17</t>
  </si>
  <si>
    <t>Минск</t>
  </si>
  <si>
    <t>ул. Притыцкого, д. 62, корп.9</t>
  </si>
  <si>
    <t>+375 (17) 308 -00-00</t>
  </si>
  <si>
    <t>п/у Колядичи, ул. Бабушкина, д. 25</t>
  </si>
  <si>
    <t>+375 (17) 291-91-54</t>
  </si>
  <si>
    <t>ул. Бабушкина, д. 90</t>
  </si>
  <si>
    <t>+375 (17) 291-88-03, +375 (17) 291-88-04</t>
  </si>
  <si>
    <t>а.г. Щомыслица, 19/А4</t>
  </si>
  <si>
    <t>+375 (17) 388 02 59</t>
  </si>
  <si>
    <t>Алматы</t>
  </si>
  <si>
    <t>пр. Рыскулова, д. 57В</t>
  </si>
  <si>
    <t>+7 (7273) 12-21-33, +7 (7273) 12-21-44</t>
  </si>
  <si>
    <t>Баку</t>
  </si>
  <si>
    <t>+99 (451) 827-77-33</t>
  </si>
  <si>
    <t>Ташкент</t>
  </si>
  <si>
    <t>ул. Лашкарлар, д. 48</t>
  </si>
  <si>
    <t>+998 (98) 126-94-40, +998 (98) 123-4940</t>
  </si>
  <si>
    <t>Ереван</t>
  </si>
  <si>
    <t>ул. Шираки, д. 74</t>
  </si>
  <si>
    <t>+374 (10) 57-37-60</t>
  </si>
  <si>
    <t>Тбилиси</t>
  </si>
  <si>
    <t>+995 (32) 24-44-44</t>
  </si>
  <si>
    <t xml:space="preserve">Бишкек </t>
  </si>
  <si>
    <t>ул. Киевская, д. 159-62</t>
  </si>
  <si>
    <t>+996 (312) 61-04-27</t>
  </si>
  <si>
    <t>Грюнберг штрассе, д. 40</t>
  </si>
  <si>
    <t>Кишинев</t>
  </si>
  <si>
    <t>ул. Варница, д. 8</t>
  </si>
  <si>
    <t>+373 (22) 40-71-93</t>
  </si>
  <si>
    <t>РОССИЙСКАЯ ФЕДЕРАЦИЯ</t>
  </si>
  <si>
    <t>УКРАИНА</t>
  </si>
  <si>
    <t>БЕЛАРУСЬ</t>
  </si>
  <si>
    <t>КАЗАХСТАН</t>
  </si>
  <si>
    <t>КИРГИЗСТАН</t>
  </si>
  <si>
    <t>АЗЕРБАЙДЖАН</t>
  </si>
  <si>
    <t>УЗБЕКИСТАН</t>
  </si>
  <si>
    <t>АРМЕНИЯ</t>
  </si>
  <si>
    <t>ГРУЗИЯ</t>
  </si>
  <si>
    <t>МОЛДОВА</t>
  </si>
  <si>
    <t>WABCO-SHOP АВТОРИЗОВАННЫЕ МАГАЗИНЫ</t>
  </si>
  <si>
    <t>пос. Развилка, ТК ФИЛИН, 23 км МКАД, внешняя сторона, пав.2</t>
  </si>
  <si>
    <t>+7 (495) 276-11-17 доб. 6260, 6262, 6263</t>
  </si>
  <si>
    <t>31 км МКАД внешняя сторона , ТК АВТО-31, пав А1-2</t>
  </si>
  <si>
    <t>+7 (495) 276-11-17 доб. 2005, 2009, 2017, 2034, 2041, 2045</t>
  </si>
  <si>
    <t>32 км МКАД внешняя сторона, АГМ "ТРАК-32", пав. 2-23</t>
  </si>
  <si>
    <t>+7 (495) 276-11-17 доб. 6321, 6330, 6331</t>
  </si>
  <si>
    <t>Московская область, Раменский р-н.</t>
  </si>
  <si>
    <t>ул. Старорязанская, д. 16</t>
  </si>
  <si>
    <t>+7 (495) 234-68-73</t>
  </si>
  <si>
    <t>Москва, г. Зеленоград</t>
  </si>
  <si>
    <t>пр-т. Генерала Алексеева, д. 42, стр.1</t>
  </si>
  <si>
    <t>Московская обл.</t>
  </si>
  <si>
    <t>Домодедовский р-н, 32 км. Автодороги М-4 «Дон», ТК "Грузовые запчасти"</t>
  </si>
  <si>
    <t>+7 (495) 276-11-17 доб. 6061, 6060</t>
  </si>
  <si>
    <t>Московская обл., г. Голицино</t>
  </si>
  <si>
    <t>+7 (495) 276-11-17 доб. 6031, 6032, 6033, 6034</t>
  </si>
  <si>
    <t>Московская обл., г. Химки</t>
  </si>
  <si>
    <t>ТракCервис (г. Химки)</t>
  </si>
  <si>
    <t>+7 (495) 276-11-17 доб. 6002, 6004, 6006, 6007</t>
  </si>
  <si>
    <t>+7 (495) 276-11-17 доб. 6090, 6091, 6092, 6093</t>
  </si>
  <si>
    <t>+7 (495) 548-24-88</t>
  </si>
  <si>
    <t>32 км МКАД, Торговый комплекс  ТРАК 32, павильон 2-27</t>
  </si>
  <si>
    <t>+7 (495) 664-20-54</t>
  </si>
  <si>
    <t>43 км МКАД (внешняя сторона) с.п. Мосрентген вл. 1</t>
  </si>
  <si>
    <t>+7 (495) 424-32-77</t>
  </si>
  <si>
    <t>Иваново</t>
  </si>
  <si>
    <t>ул. Станкостроителей, д.  24</t>
  </si>
  <si>
    <t>+7 (4932) 77-32-60</t>
  </si>
  <si>
    <t>Белгород</t>
  </si>
  <si>
    <t>ул. Корочанская, д. 43</t>
  </si>
  <si>
    <t>+7 (4722) 50-01-28, +7 (4722) 50-53-53</t>
  </si>
  <si>
    <t>Брянск</t>
  </si>
  <si>
    <t>ул. Фрунзе, д. 64А</t>
  </si>
  <si>
    <t>Рязань</t>
  </si>
  <si>
    <t>Липецк</t>
  </si>
  <si>
    <t>Ярославль</t>
  </si>
  <si>
    <t xml:space="preserve">Орел </t>
  </si>
  <si>
    <t>ИП Черникова</t>
  </si>
  <si>
    <t>ул. Комсомольская, д. 279</t>
  </si>
  <si>
    <t>+7 (4862) 78-05-40</t>
  </si>
  <si>
    <t>Курск</t>
  </si>
  <si>
    <t>ул. 50 Лет Октября, д. 116 д</t>
  </si>
  <si>
    <t>+7 (4712) 73-57-77</t>
  </si>
  <si>
    <t>Тула</t>
  </si>
  <si>
    <t>Смоленск</t>
  </si>
  <si>
    <t>ул. Кашена, д. 14Б</t>
  </si>
  <si>
    <t>+7 (4812) 27-19-53</t>
  </si>
  <si>
    <t>Московская область, г. Котельники</t>
  </si>
  <si>
    <t>Московская область, г. Балашиха</t>
  </si>
  <si>
    <t>Московская область, Ногинский р-н.</t>
  </si>
  <si>
    <t>52-й км автодороги Москва - Нижний Новгород, ТК "Подмосковье"</t>
  </si>
  <si>
    <t>Московская область, Наро-Фоминский р-н.</t>
  </si>
  <si>
    <t>д. Софьино, д. 213с</t>
  </si>
  <si>
    <t>Воронеж</t>
  </si>
  <si>
    <t>ул. Солнечная, д. 13</t>
  </si>
  <si>
    <t>п. Шушары, ул. Железнодорожная, д. 9</t>
  </si>
  <si>
    <t xml:space="preserve">+7 (812) 406-93-64 </t>
  </si>
  <si>
    <t>Ленинградская область, Кингисепп</t>
  </si>
  <si>
    <t>Кингисепп, ул. Карла Маркса, д. 44а</t>
  </si>
  <si>
    <t>Вологда</t>
  </si>
  <si>
    <t>+7 (8172) 512-020</t>
  </si>
  <si>
    <t>п. Шушары, 2-й Бадаевский проезд, 3</t>
  </si>
  <si>
    <t>+7 (812) 339-54-99</t>
  </si>
  <si>
    <t>п. Шушары, ГТ "Руслан", ул. Поселковая, д. 12</t>
  </si>
  <si>
    <t>Ленинградская область, Выборг</t>
  </si>
  <si>
    <t>Парнас, ул. Домостроительная, д. 4</t>
  </si>
  <si>
    <t>пр-т. Девятого января, д. 19</t>
  </si>
  <si>
    <t>просп. Девятого Января, д. 57</t>
  </si>
  <si>
    <t>+7 (812) 336-25-67</t>
  </si>
  <si>
    <t>пр-т. Маршала Жукова, д. 76, корп.2, лит. А</t>
  </si>
  <si>
    <t>Ленинградская область, Луга</t>
  </si>
  <si>
    <t>ул. Победы, д. 4а</t>
  </si>
  <si>
    <t>Ленинградская область, Ям-Ижора</t>
  </si>
  <si>
    <t>Ленинградский пр-т,  д. 7</t>
  </si>
  <si>
    <t xml:space="preserve">Гурьевский район, пос. Поддубное, ул. В. Мазурика, д. 1 </t>
  </si>
  <si>
    <t>+7 (4012) 31-00-93</t>
  </si>
  <si>
    <t>Псков</t>
  </si>
  <si>
    <t>Петрозаводск</t>
  </si>
  <si>
    <t>ул. Пограничная, д. 20</t>
  </si>
  <si>
    <t>+7 (8142) 56-98-88</t>
  </si>
  <si>
    <t>ул. Новосулажгорская, 22а</t>
  </si>
  <si>
    <t>+7 (8142) 56-99-99, +7 (8142) 59-95-05</t>
  </si>
  <si>
    <t>Сыктывкар</t>
  </si>
  <si>
    <t xml:space="preserve">ИП Черных   </t>
  </si>
  <si>
    <t>ул. Гаражная, д. 25</t>
  </si>
  <si>
    <t xml:space="preserve">+7 (8212) 24-21-79, +7 (908) 717-95-93 </t>
  </si>
  <si>
    <t>Выборг</t>
  </si>
  <si>
    <t>ул. Рубероидная, д. 20</t>
  </si>
  <si>
    <t>455 км. трассы Москва-Архангельск</t>
  </si>
  <si>
    <t>+7 (8172) 58-02-44, +7 (921) 238-0244</t>
  </si>
  <si>
    <t>Мурманск</t>
  </si>
  <si>
    <t>Мурманская обл., Кольский р-н, г. Кола, пер. Желтая Гора, д. 1</t>
  </si>
  <si>
    <t>+7 (8152) 21-08-10</t>
  </si>
  <si>
    <t>Великий Новгород</t>
  </si>
  <si>
    <t>Волгоград</t>
  </si>
  <si>
    <t>пр. Волжский, д. 4к</t>
  </si>
  <si>
    <t>Ростовская обл., Аксайский р-н.</t>
  </si>
  <si>
    <t>В границах плана СХПК колхоз «Заря», поле № 44</t>
  </si>
  <si>
    <t xml:space="preserve">Ростовская обл., г. Каменск-Шахтинский </t>
  </si>
  <si>
    <t>932 км. трассы М4</t>
  </si>
  <si>
    <t>+7 (86365) 4-48-58, +7 (961) 404-99-00</t>
  </si>
  <si>
    <t>Краснодарский край, Белореченск</t>
  </si>
  <si>
    <t>ул. Первомайская, д. 176</t>
  </si>
  <si>
    <t>Краснодарский край, Динская</t>
  </si>
  <si>
    <t>ул. Крайняя, д. 1</t>
  </si>
  <si>
    <t>ул. Крайняя, д. 8</t>
  </si>
  <si>
    <t>+7 (909) 458-80-12</t>
  </si>
  <si>
    <t>ул. 2-я Российская, д.162/1</t>
  </si>
  <si>
    <t>ул. Уральская, д. 99</t>
  </si>
  <si>
    <t xml:space="preserve">ИП Овсяников В.М.  </t>
  </si>
  <si>
    <t>ул. Соколова, д. 66/2</t>
  </si>
  <si>
    <t>+7 (861) 258-25-15, +7 (918) 158-32-99</t>
  </si>
  <si>
    <t>Новороссийск</t>
  </si>
  <si>
    <t>ул. Золотая рыбка, д.  22А</t>
  </si>
  <si>
    <t>п. Владимировка, ул. Кирова, д. 65</t>
  </si>
  <si>
    <t>+7 (8617) 30-00-01</t>
  </si>
  <si>
    <t>Минеральные воды</t>
  </si>
  <si>
    <t>ул. Советская, д. 49</t>
  </si>
  <si>
    <t>+7 (87922) 5-05-02</t>
  </si>
  <si>
    <t>Ставрополь</t>
  </si>
  <si>
    <t xml:space="preserve">+7 (8652) 22-19-99 </t>
  </si>
  <si>
    <t>Черкесск</t>
  </si>
  <si>
    <t>+7 (8782) 21-55-32, +7 (928) 925-01-07</t>
  </si>
  <si>
    <t>Пятигорск</t>
  </si>
  <si>
    <t>СЕВЕРО-КАВКАЗСКИЙ ФЕДЕРАЛЬНЫЙ ОКРУГ</t>
  </si>
  <si>
    <t>Волгоградская область, г. Волжский</t>
  </si>
  <si>
    <t>ул. Автодорога №6, стр.31м</t>
  </si>
  <si>
    <t>+7 (906) 169-77-74, +7 (8443) 21-00-01</t>
  </si>
  <si>
    <t>Астрахань</t>
  </si>
  <si>
    <t>ИП Понаморев О.В.</t>
  </si>
  <si>
    <t>ул. Неждановой, д. 2б</t>
  </si>
  <si>
    <t>+7 (909) 393-12-11</t>
  </si>
  <si>
    <t>Ростовская область, Аксай</t>
  </si>
  <si>
    <t>+7 (863) 206-16-90</t>
  </si>
  <si>
    <t>Краснодарский край, ст. Каневская</t>
  </si>
  <si>
    <t>ул. Широкая, д 232 (пересечение с трассой Р268)</t>
  </si>
  <si>
    <t>8 (800) 333-04-40</t>
  </si>
  <si>
    <t>Краснодарский край, Славянск -на- Кубани</t>
  </si>
  <si>
    <t>ул. Бондаренко, д. 23а</t>
  </si>
  <si>
    <t>Пенза</t>
  </si>
  <si>
    <t xml:space="preserve">Пенза </t>
  </si>
  <si>
    <t>ИП Безруков О.В.</t>
  </si>
  <si>
    <t>ул. Аустрина, д. 144Г, 633 км (рынок Петушок, пав.23)</t>
  </si>
  <si>
    <t>+7 (902) 353-38-84</t>
  </si>
  <si>
    <t>Саратов</t>
  </si>
  <si>
    <t>+7 (8452) 39-47-99</t>
  </si>
  <si>
    <t>Казань</t>
  </si>
  <si>
    <t>812 км. трассы М7, комплекс Транзит</t>
  </si>
  <si>
    <t>+7 (843) 200-95-31</t>
  </si>
  <si>
    <t>Нижний Новгород</t>
  </si>
  <si>
    <t>ул. Чаадаева, д. 1 лит ММ1</t>
  </si>
  <si>
    <t>Московское ш, д. 219А</t>
  </si>
  <si>
    <t>+7 (831) 242-21-47</t>
  </si>
  <si>
    <t>Уфа</t>
  </si>
  <si>
    <t xml:space="preserve">+7 (347) 274-01-72 </t>
  </si>
  <si>
    <t>Самарская область, Волжский р-н.</t>
  </si>
  <si>
    <t>п.г.т. Смышляевка Городок Строителей, ул. Механиков, д. 2, литера 12</t>
  </si>
  <si>
    <t>Пермь</t>
  </si>
  <si>
    <t>ул. Промышленная, д. 105</t>
  </si>
  <si>
    <t>Ижевск</t>
  </si>
  <si>
    <t>п. Бартоломей</t>
  </si>
  <si>
    <t>+7 (8452) 79-99-93, +7 (8452) 79-99-94</t>
  </si>
  <si>
    <t>Чувашская республика, Чебоксарский р-н.</t>
  </si>
  <si>
    <t>+7 (800) 100-44-09</t>
  </si>
  <si>
    <t>Оренбург</t>
  </si>
  <si>
    <t>ул.  Лесозащитная, д. 18</t>
  </si>
  <si>
    <t>+7 (3532) 30-00-18</t>
  </si>
  <si>
    <t>Йошкар-Ола</t>
  </si>
  <si>
    <t>Кокшайский проезд, д. 46</t>
  </si>
  <si>
    <t>+7  (8362) 45-66-90</t>
  </si>
  <si>
    <t>Ульяновск</t>
  </si>
  <si>
    <t>Инженерный проезд, д. 2</t>
  </si>
  <si>
    <t>+7 (8422) 25-07-77, +7 (8422) 52-08-44</t>
  </si>
  <si>
    <t>Новоульяновск</t>
  </si>
  <si>
    <t>Промышленный проезд, д.5</t>
  </si>
  <si>
    <t>+7 (960) 037-292-80</t>
  </si>
  <si>
    <t xml:space="preserve">Екатеринбург </t>
  </si>
  <si>
    <t>ул. Шефская, д. 3А</t>
  </si>
  <si>
    <t>+7 (343) 345-24-00, +7 (343) 247-83-00</t>
  </si>
  <si>
    <t>ул. Фронтовых бригад, д. 15</t>
  </si>
  <si>
    <t>+7 (343) 376-24-89</t>
  </si>
  <si>
    <t>ул. Барвинка, д. 14</t>
  </si>
  <si>
    <t>+7 (343) 385-10-80</t>
  </si>
  <si>
    <t>Челябинск</t>
  </si>
  <si>
    <t>ул. Линейная, д. 98</t>
  </si>
  <si>
    <t>+7 (351) 268-91-10, +7 (351) 268-91-11</t>
  </si>
  <si>
    <t>ул. Рылеева, д. 18</t>
  </si>
  <si>
    <t xml:space="preserve">ИП Ухань А.И.   </t>
  </si>
  <si>
    <t>ул. Сахарова, д. 40А</t>
  </si>
  <si>
    <t>ул. Радонежская, д. 6а,</t>
  </si>
  <si>
    <t>+7 (351) 729-83-62, +7 (343) 204-97-33</t>
  </si>
  <si>
    <t>ул. Хлебозаводская, д. 5а</t>
  </si>
  <si>
    <t>с. Введенское, 250 км. трассы «Байкал»</t>
  </si>
  <si>
    <t xml:space="preserve">+7 (3522) 64-40-40 
</t>
  </si>
  <si>
    <t>Тюмень</t>
  </si>
  <si>
    <t>ул. Авторемонтная, д. 31А, стр. 12</t>
  </si>
  <si>
    <t>+7 (3452) 56-57-18</t>
  </si>
  <si>
    <t>Кемерово</t>
  </si>
  <si>
    <t>ул. Баумана, д. 53а</t>
  </si>
  <si>
    <t>+7 (3842) 65-51-89</t>
  </si>
  <si>
    <t>Абакан</t>
  </si>
  <si>
    <t>Барнаул</t>
  </si>
  <si>
    <t>ул. Заводская, д. 47</t>
  </si>
  <si>
    <t>Бийск</t>
  </si>
  <si>
    <t xml:space="preserve">ул. Яминская, д. 40 </t>
  </si>
  <si>
    <t>+7 (3854) 32-52-33</t>
  </si>
  <si>
    <t>ул. Малыгина, д. 11/2</t>
  </si>
  <si>
    <t xml:space="preserve">+7 (383) 363-32-13 </t>
  </si>
  <si>
    <t>+7 (383) 251-01-55</t>
  </si>
  <si>
    <t>Малыгина, д. 13/1</t>
  </si>
  <si>
    <t>Красноярск</t>
  </si>
  <si>
    <t>ул. Маерчака, д. 128</t>
  </si>
  <si>
    <t>+7 (3912) 221-60-70, +7 (3912) 221-42-23</t>
  </si>
  <si>
    <t>Новокузнецк</t>
  </si>
  <si>
    <t xml:space="preserve">ул. Димитрова, 8 </t>
  </si>
  <si>
    <t>+7 (3843) 99-13-91</t>
  </si>
  <si>
    <t>Омск</t>
  </si>
  <si>
    <t>ул. Семиреченская, д. 100</t>
  </si>
  <si>
    <t xml:space="preserve">+7 (3812) 37-52-32 </t>
  </si>
  <si>
    <t>Иркутск</t>
  </si>
  <si>
    <t>ул. 2-я Солнечная, д. 49в</t>
  </si>
  <si>
    <t>ул. 2-я Брянская, д. 20</t>
  </si>
  <si>
    <t>+7 (391) 200-11-93</t>
  </si>
  <si>
    <t>+7 (913) 656-44-22</t>
  </si>
  <si>
    <t>Владивосток</t>
  </si>
  <si>
    <t>ул. Клары Цеткин, д. 41</t>
  </si>
  <si>
    <t>+7 (423) 272-30-17, +7 (423) 246-30-00</t>
  </si>
  <si>
    <t>Хабаровск</t>
  </si>
  <si>
    <t>c.Тополево, ул. Прогрессивная, д. 15</t>
  </si>
  <si>
    <t>+7 (421) 259-07-98</t>
  </si>
  <si>
    <t>+7 (4217) 54-99-35</t>
  </si>
  <si>
    <t>ул. Кольцевая, д. 59</t>
  </si>
  <si>
    <t>+7 (4162) 42-42-11, +7 (914) 559-22-22</t>
  </si>
  <si>
    <t>Магадан</t>
  </si>
  <si>
    <t xml:space="preserve">ИП Александров А.К.  </t>
  </si>
  <si>
    <t>+7 (914) 850-47-18</t>
  </si>
  <si>
    <t>ул. Бикинская, д. 16, оф.9</t>
  </si>
  <si>
    <t>+7 (914) 541-57-03</t>
  </si>
  <si>
    <t>Черновцы</t>
  </si>
  <si>
    <t>ул. Кломыйская, д. 2Д</t>
  </si>
  <si>
    <t>+38 (0372) 52-90-25</t>
  </si>
  <si>
    <t>Одесская область, Беляевский р-н.</t>
  </si>
  <si>
    <t>Усатовский сельский совет, Массив 4, строение 8</t>
  </si>
  <si>
    <t>+380 (93) 443-19-91, +380 (93) 443-19-91</t>
  </si>
  <si>
    <t>пр. 50-летия СССP, д. 2-К</t>
  </si>
  <si>
    <t>+38 (057) 728-11-27</t>
  </si>
  <si>
    <t>ул. Спасская, д. 67/1</t>
  </si>
  <si>
    <t>+380 (512) 53-77-90</t>
  </si>
  <si>
    <t>ул. Кашубы, д. 10</t>
  </si>
  <si>
    <t>+38 (057) 759-06-58</t>
  </si>
  <si>
    <t>Кольцевая дорога, д. 22</t>
  </si>
  <si>
    <t>+38 (044) 371-00-00</t>
  </si>
  <si>
    <t>пр-т. Героев Сталинграда, д. 113/1</t>
  </si>
  <si>
    <t>Львовская обл., г. Черляны</t>
  </si>
  <si>
    <t>ул. Полевая, д. 97</t>
  </si>
  <si>
    <t>Винница</t>
  </si>
  <si>
    <t>+38 (043) 250-83-81</t>
  </si>
  <si>
    <t>ул. Магнитогорская, д. 1</t>
  </si>
  <si>
    <t>+38 (044) 359-07-32</t>
  </si>
  <si>
    <t>пер. Прыладный, д. 10</t>
  </si>
  <si>
    <t>+38 (044) 423-84-49</t>
  </si>
  <si>
    <t>Львов</t>
  </si>
  <si>
    <t>ул. Городоцкая, д. 286Б</t>
  </si>
  <si>
    <t>+38 (032) 245-34-64</t>
  </si>
  <si>
    <t>ул. Промыслова, д. 50-52</t>
  </si>
  <si>
    <t>+38 (032) 232-19-39</t>
  </si>
  <si>
    <t>Мукачево</t>
  </si>
  <si>
    <t>ул. Пидлавочна, д. 17</t>
  </si>
  <si>
    <t>+38 (067) 225-55-44</t>
  </si>
  <si>
    <t>Ровно</t>
  </si>
  <si>
    <t>ул. Курчатова, д. 32</t>
  </si>
  <si>
    <t>+38 (036) 264-33-00</t>
  </si>
  <si>
    <t>Ужгород</t>
  </si>
  <si>
    <t>ул. Свободы, д. 38</t>
  </si>
  <si>
    <t>+38 (031) 272-79-49</t>
  </si>
  <si>
    <t>Хмельницкий</t>
  </si>
  <si>
    <t>ул. Тернопольская, д. 19</t>
  </si>
  <si>
    <t>+38 (0382) 67-07-75</t>
  </si>
  <si>
    <t>с. Баранинцы, ул. Объездная, д. 11</t>
  </si>
  <si>
    <t>+380 (312) 66-15-80</t>
  </si>
  <si>
    <t>+375 (17) 291-08-13, +375 (17) 291-08-14 </t>
  </si>
  <si>
    <t>Могилев</t>
  </si>
  <si>
    <t>ул. Калужская, д. 13</t>
  </si>
  <si>
    <t>+375 (222) 73-75-93</t>
  </si>
  <si>
    <t>Витебск</t>
  </si>
  <si>
    <t xml:space="preserve">Астана </t>
  </si>
  <si>
    <t>Кустанай</t>
  </si>
  <si>
    <t>ул. Карбышева, д. 97</t>
  </si>
  <si>
    <t xml:space="preserve">Караганда </t>
  </si>
  <si>
    <t xml:space="preserve">ИП Кудрявцев И.В.  </t>
  </si>
  <si>
    <t>ул. Кирпичная, д. 11</t>
  </si>
  <si>
    <t>+7 (701) 324-37-46</t>
  </si>
  <si>
    <t>Петропавловск</t>
  </si>
  <si>
    <t>ул. Проселочная, д. 2А</t>
  </si>
  <si>
    <t>Шымкент</t>
  </si>
  <si>
    <t>+9 (963) 126-104-23, +9 (963) 126-117-89</t>
  </si>
  <si>
    <t>СЕРВИСНЫЕ ПАРТНЕРЫ WABCO С ПОДДЕРЖКОЙ ГАРАНТИИ</t>
  </si>
  <si>
    <t>+7 (495) 971-21-82, +7 (495) 712-56-54</t>
  </si>
  <si>
    <t>ABS, ECAS, EBS, T-EBS-E (только прицепы)</t>
  </si>
  <si>
    <t>TEBS-E, ECAS, ABS, EBS, TEBS, TEBS E2, MTS, TCE</t>
  </si>
  <si>
    <t>Московская обл., г. Люберцы</t>
  </si>
  <si>
    <t>Московская обл., Ленинский р-н.</t>
  </si>
  <si>
    <t>д. Мильково, контора с\х им. Ленина</t>
  </si>
  <si>
    <t>+7 (495) 660-29-12</t>
  </si>
  <si>
    <t>Московская обл., Орехово-Зуевский р-н.</t>
  </si>
  <si>
    <t>д Губино, ул. 1-я Ленинская, д. 76</t>
  </si>
  <si>
    <t>+7 (4964) 14-87-03</t>
  </si>
  <si>
    <t>Тверская область</t>
  </si>
  <si>
    <t>Калининский район, Бурашевское сельское поселение, Трасса М10 «Москва-Санкт-Петербург», 165 км</t>
  </si>
  <si>
    <t>+7 (4822) 58-90-58</t>
  </si>
  <si>
    <t>+7 (915) 297-06-61</t>
  </si>
  <si>
    <t>+7 (4912) 50-00-10</t>
  </si>
  <si>
    <t>Московская область, г. Наро - Фоминск</t>
  </si>
  <si>
    <t>ул. Маршала Жукова, д. 172</t>
  </si>
  <si>
    <t>+7 (495) 741-32-32</t>
  </si>
  <si>
    <t>Обслуживаемые системы</t>
  </si>
  <si>
    <t>Парнас, пр. Культуры, д. 42/44</t>
  </si>
  <si>
    <t>+7 (812) 449-05-89</t>
  </si>
  <si>
    <t xml:space="preserve">ABS, ECAS, EBS, TEBS-E2 </t>
  </si>
  <si>
    <t>3-й верхний переулок, д. 17</t>
  </si>
  <si>
    <t>+7 (812) 331-09-03</t>
  </si>
  <si>
    <t>ABS, ECAS, EBS, TEBS-E2</t>
  </si>
  <si>
    <t>п. Песочное, ул. Ленинградская, д. 99, лит. А</t>
  </si>
  <si>
    <t>+7 (812) 334-96-33</t>
  </si>
  <si>
    <t>ABS, ECAS, EBS, TEBS-E, TEBS-E2</t>
  </si>
  <si>
    <t>Московское ш, д. 233, лит. А</t>
  </si>
  <si>
    <t>+7 (812) 640-64-64</t>
  </si>
  <si>
    <t xml:space="preserve">ABS, ECAS, EBS, TEBS-E2, TCE </t>
  </si>
  <si>
    <t>Ленинградская область</t>
  </si>
  <si>
    <t>+7 (812) 495-43-20, +7 (812) 334-02-96</t>
  </si>
  <si>
    <t>ул. Магистральная, д. 11/13</t>
  </si>
  <si>
    <t>+7 (8162) 96-30-30</t>
  </si>
  <si>
    <t>ABS, ECAS, EBS, TEBS-E</t>
  </si>
  <si>
    <t>+7 (8112) 72-36-72, +7 (8112) 72-44-92</t>
  </si>
  <si>
    <t>ул. Гагарина, д. 83А</t>
  </si>
  <si>
    <t>+7 (8172) 51-91-91</t>
  </si>
  <si>
    <t>ABS, ECAS, EBS, TEBS-E, TEBS-E2 (только прицепы)</t>
  </si>
  <si>
    <t>Нижегородская область</t>
  </si>
  <si>
    <t>+7 (8313) 27-86-50, +7 (8313) 27-86-40</t>
  </si>
  <si>
    <t>ABS, ECAS, EBS, TEBS-E (только прицепы)</t>
  </si>
  <si>
    <t>ул. Воронежская, д. 41/1</t>
  </si>
  <si>
    <t>+7 (342) 250-16-98, +7 (342) 250-11-05</t>
  </si>
  <si>
    <t>ABS, ECAS, T-EBS, EBS</t>
  </si>
  <si>
    <t>Самара</t>
  </si>
  <si>
    <t>+7 (846) 278-70-22, +7 (846) 922-94-92</t>
  </si>
  <si>
    <t>р-н. БСИ, автоцентр Scania, ул. Профильная, д. 32</t>
  </si>
  <si>
    <t>+7 (8552) 77-82-82, +7 (8552) 77-83-77</t>
  </si>
  <si>
    <t>Республика Татарстан, Высокогорский р-н</t>
  </si>
  <si>
    <t>пос. Новониколаевка, 797 километр федеральной трассы М 7</t>
  </si>
  <si>
    <t xml:space="preserve">+7 (843) 567-16-16
</t>
  </si>
  <si>
    <t>ул. Советская, д.18</t>
  </si>
  <si>
    <t>+7 (962) 497-48-02, +7 (87922) 6-05-13</t>
  </si>
  <si>
    <t>Ростовская область, х. Маяковского</t>
  </si>
  <si>
    <t>ул. Заводская, д. 49</t>
  </si>
  <si>
    <t>+7 (863) 303-00-77, +7 (928) 127-73-22</t>
  </si>
  <si>
    <t>ABS, EBS, TEBS-E, ECAS</t>
  </si>
  <si>
    <t>Екатеринбург</t>
  </si>
  <si>
    <t>+7 (919) 369-56-62, +7 (922) 186-00-01</t>
  </si>
  <si>
    <t>ул. Кулибина, д. 3</t>
  </si>
  <si>
    <t>ул. Малыгина, д. 13/1</t>
  </si>
  <si>
    <t>+7 (3912) 221-60-70</t>
  </si>
  <si>
    <t>ABS, EBS, ECAS, TEBS-E</t>
  </si>
  <si>
    <t xml:space="preserve">ИП Щербин Александр </t>
  </si>
  <si>
    <t>ул. Вахрушева, д. 6</t>
  </si>
  <si>
    <t>+7 (914) 686-40-92</t>
  </si>
  <si>
    <t>ул. Б. Окружная, д. 2</t>
  </si>
  <si>
    <t>+380 (44) 585-21-40, +380 (44) 585-21-41</t>
  </si>
  <si>
    <t>ABS, ECAS, EBS, EPS</t>
  </si>
  <si>
    <t>ул. Червонопрапорная, д. 167-А</t>
  </si>
  <si>
    <t>+380 (44) 201-60-81</t>
  </si>
  <si>
    <t>ABS, EBS, ECAS, TEBS-E2</t>
  </si>
  <si>
    <t>Киевская обл., Макаровский р-н.</t>
  </si>
  <si>
    <t>+38 (044) 363-13-63, +380 (44) 363-13-64</t>
  </si>
  <si>
    <t>Киевская обл. с. Софиевская Борщаговка</t>
  </si>
  <si>
    <t>проул. Черновола, д. 1</t>
  </si>
  <si>
    <t>+380 (44) 536-92-07</t>
  </si>
  <si>
    <t>Днепропетровск</t>
  </si>
  <si>
    <t>+380 (56) 375-72-02</t>
  </si>
  <si>
    <t>Днепропетровская область</t>
  </si>
  <si>
    <t>Житомир</t>
  </si>
  <si>
    <t>+380 (412) 44-57-98, +380 (412) 41-30-38</t>
  </si>
  <si>
    <t>Закарпатская область, Ужгородский р-н.</t>
  </si>
  <si>
    <t>с. Баранинци, ул. Объездная, д. 11</t>
  </si>
  <si>
    <t>+380 (312) 66-15-14</t>
  </si>
  <si>
    <t>Городицкий р-н, с. Воля Бартатовская, ул. Львовская, д. 33</t>
  </si>
  <si>
    <t>+380 (32) 298-21-85, +380 (32) 298-11-92</t>
  </si>
  <si>
    <t>с. Котовка, Балтская дорога, д. 148-Г</t>
  </si>
  <si>
    <t>+380 (482) 30-86-76</t>
  </si>
  <si>
    <t>+38 (057) 777-25-18, +38 (057) 759-06-58</t>
  </si>
  <si>
    <t>Люботин</t>
  </si>
  <si>
    <t>ул. Полтавский шлях, д. 139</t>
  </si>
  <si>
    <t>+380 (57) 757-31-94, +380 (57) 742 1020</t>
  </si>
  <si>
    <t xml:space="preserve">Одесская область </t>
  </si>
  <si>
    <t>Беляевский р-н, Усатовский сельсовет, массив №4, дом 8</t>
  </si>
  <si>
    <t>+38 (093) 443-19-91</t>
  </si>
  <si>
    <t>ABS, ECAS, EBS</t>
  </si>
  <si>
    <t>2 пер. Столярный, д. 20б</t>
  </si>
  <si>
    <t>ул. Бехтерева, д. 16</t>
  </si>
  <si>
    <t>+375 (17) 296-17-70, +375 (17) 285-47-42</t>
  </si>
  <si>
    <t>4-й пер. Монтажников, д. 6</t>
  </si>
  <si>
    <t>Гродно</t>
  </si>
  <si>
    <t>ул. Бабушкина, д. 33</t>
  </si>
  <si>
    <t>+375 (17) 291-93-33</t>
  </si>
  <si>
    <t>Колядичи, ул. Бабушкина, д. 39</t>
  </si>
  <si>
    <t>+375 (17) 291-94-17</t>
  </si>
  <si>
    <t>Брест</t>
  </si>
  <si>
    <t>ул. Городская, 76</t>
  </si>
  <si>
    <t>+375 (162) 45-01-43</t>
  </si>
  <si>
    <t>ABS, EBS, ECAS, TEBS-E (только прицепы)</t>
  </si>
  <si>
    <t>Минск, Колядичи</t>
  </si>
  <si>
    <t>ул. Бабушкина, д. 27</t>
  </si>
  <si>
    <t>+375 (17) 291-93-39</t>
  </si>
  <si>
    <t>Меньковский тракт 23/2</t>
  </si>
  <si>
    <t xml:space="preserve">ABS, EBS, ECAS, TEBS-E </t>
  </si>
  <si>
    <t>Баку, Хирдалан</t>
  </si>
  <si>
    <t>ул. Газанфар Халигов, Индустриальная зона, д. 1</t>
  </si>
  <si>
    <t>+99 (412) 408-39-01</t>
  </si>
  <si>
    <t xml:space="preserve">ул. Шираки, д. 47 </t>
  </si>
  <si>
    <t>+374 (10) 46-75-57</t>
  </si>
  <si>
    <t>ул. Майлина, д. 85</t>
  </si>
  <si>
    <t>+7 (727) 312-21-33, доб. 5321 и 5408</t>
  </si>
  <si>
    <t>ул. Вартица, д. 8</t>
  </si>
  <si>
    <t>+373 (22) 40-71-93, +373 (22) 47-44-64</t>
  </si>
  <si>
    <t>ул. Кишинэу, 3 ком. Стэучень</t>
  </si>
  <si>
    <t>+373 (22) 46-04-87</t>
  </si>
  <si>
    <t>СЕРВИСНЫЕ ПАРТНЕРЫ WABCO БЕЗ ПОДДЕРЖКИ ГАРАНТИИ</t>
  </si>
  <si>
    <t>ул. Василия Петушкова, д. 3</t>
  </si>
  <si>
    <t>+7 (495) 514-05-58</t>
  </si>
  <si>
    <t>Московская обл., г. Истра</t>
  </si>
  <si>
    <t>ул. Советская, д. 48</t>
  </si>
  <si>
    <t>+7 (495) 992-37-73</t>
  </si>
  <si>
    <t>г. Московский, Микрорайон 1-й, владение 6</t>
  </si>
  <si>
    <t>+7 (495) 549-66-90, +7 (495) 549-66-72</t>
  </si>
  <si>
    <t>Котельнический проезд, д. 23-В</t>
  </si>
  <si>
    <t>+7 (499) 753-02-85, +7 (499) 271-38-31</t>
  </si>
  <si>
    <t>Московская обл., Одинцовский р-н.</t>
  </si>
  <si>
    <t>Голицыно, 43-й км. Минского ш.</t>
  </si>
  <si>
    <t>+7 (495) 730-88-75</t>
  </si>
  <si>
    <t>TEBS-E, EBS, ECAS (только прицепы)</t>
  </si>
  <si>
    <t>Московская обл., г. Павловский Посад</t>
  </si>
  <si>
    <t>д. Заозёрье, д. 42Б</t>
  </si>
  <si>
    <t>+7 (495) 600-43-33</t>
  </si>
  <si>
    <t>Московская обл., Павлово-Посадский р-н.</t>
  </si>
  <si>
    <t>д. Кузнецы, д. 58</t>
  </si>
  <si>
    <t>+7 (495) 777-77-36</t>
  </si>
  <si>
    <t>TEBS-E, EBS</t>
  </si>
  <si>
    <t>Московская обл., г. Домодедово</t>
  </si>
  <si>
    <t>Микрорайон Востряково, ул. Заборье, д. 2 «Б»</t>
  </si>
  <si>
    <t>+7 (499) 709-81-00</t>
  </si>
  <si>
    <t>+7 (4822) 73-57-35</t>
  </si>
  <si>
    <t xml:space="preserve">Белгород </t>
  </si>
  <si>
    <t>ул. Студенческая, д. 21г</t>
  </si>
  <si>
    <t>+7 (4722) 207-641, 21-12-65, 36-03-30</t>
  </si>
  <si>
    <t>Белгородский р-н.</t>
  </si>
  <si>
    <t>пос. Северный, ул. Транспортная, д. 1Б</t>
  </si>
  <si>
    <t>+7 (4722) 59-73-79</t>
  </si>
  <si>
    <t>+7 (0832) 63-51-10</t>
  </si>
  <si>
    <t>EBS, ECAS, TEBS-E</t>
  </si>
  <si>
    <t>Владимирская обл., Собинский р-н.</t>
  </si>
  <si>
    <t>д. Демидово, 550 м. юго-восточнее д. №30</t>
  </si>
  <si>
    <t>+7 (4924) 24-13-76 доб.105</t>
  </si>
  <si>
    <t>+7 (4742) 43-31-61, +7 (4742) 43-03-42</t>
  </si>
  <si>
    <t>район Цемзавода, ул. Ковалева, д. 127А</t>
  </si>
  <si>
    <t>+7 (4742) 35-82-00, +7 (4742) 35-82-22</t>
  </si>
  <si>
    <t>TEBS-E, EBS (только прицепы)</t>
  </si>
  <si>
    <t>ул. Лавочкина, д. 105</t>
  </si>
  <si>
    <t>+7 (4812) 30-27-40</t>
  </si>
  <si>
    <t>ABS, ECAS, TEBS-E, EBS</t>
  </si>
  <si>
    <t xml:space="preserve">Тульская обл., г. Ясногорск </t>
  </si>
  <si>
    <t>ул. Заводская, д. 3, стр. Ж</t>
  </si>
  <si>
    <t>+7 (48766) 2-17-07</t>
  </si>
  <si>
    <t>Московская область, г. Домодедово</t>
  </si>
  <si>
    <t>ИП Лернер Александр</t>
  </si>
  <si>
    <t>+7 (473) 200-73-73</t>
  </si>
  <si>
    <t>ул. Промышленная, д. 12А</t>
  </si>
  <si>
    <t>+7 (4852) 67-27-37, +7 (4852) 67-27-35</t>
  </si>
  <si>
    <t>Подольск</t>
  </si>
  <si>
    <t>+7 (495) 221-75-02, +7 (4967) 55-52-27</t>
  </si>
  <si>
    <t>ул. Южная, д. 10</t>
  </si>
  <si>
    <t>+7 (499) 653-56-73, +7 (495) 748-85-23</t>
  </si>
  <si>
    <t>ABS, ECAS, EBS, TEBS-E только прицепы</t>
  </si>
  <si>
    <t>Московская область, Дмитровский р-н.</t>
  </si>
  <si>
    <t>с. Белый Раст, д. 26 Б</t>
  </si>
  <si>
    <t xml:space="preserve">ABS, EBS, TEBS-E </t>
  </si>
  <si>
    <t>Московская область, Ленинский район</t>
  </si>
  <si>
    <t>+7 (495) 663-68-00</t>
  </si>
  <si>
    <t>Московская область, г. Долгопрудный</t>
  </si>
  <si>
    <t>+7 (495) 921-11-14 , +7 (903) 109-45-28</t>
  </si>
  <si>
    <t>Ярославская область</t>
  </si>
  <si>
    <t>п. Щедрино, ул. Московская, стр. 6А</t>
  </si>
  <si>
    <t>+7 (485) 273-77-73</t>
  </si>
  <si>
    <t>Московская область</t>
  </si>
  <si>
    <t>+7 (495) 740-76-61, 994-08-82</t>
  </si>
  <si>
    <t>Калуга</t>
  </si>
  <si>
    <t>+7 (812) 325-70-70, +7 (812) 325-70-70</t>
  </si>
  <si>
    <t>ул. Верхняя, д. 16</t>
  </si>
  <si>
    <t>+7 (812) 448-06-25</t>
  </si>
  <si>
    <t>ABS, ECAS, EBS, TEBS-E2 (прицепы, автобусы)</t>
  </si>
  <si>
    <t>+7 (812) 449-80-90, +7 (812) 449-80-99</t>
  </si>
  <si>
    <t>ABS, ECAS, EBS, TEBS-E2 (только прицепы)</t>
  </si>
  <si>
    <t>ул. Бехтерева, д. 4</t>
  </si>
  <si>
    <t>+7 (812) 329-73-29</t>
  </si>
  <si>
    <t>п. Шушары, ул. Ленина, д. 1Б, лит. А.</t>
  </si>
  <si>
    <t>+7 (812) 600-43-60</t>
  </si>
  <si>
    <t>ABS, ECAS, TEBS, TEBS-E, TEBS-E2 (только прицепы)</t>
  </si>
  <si>
    <t>п. Шушары, ул. Ленина (Изоплит), д. 2, лит И</t>
  </si>
  <si>
    <t>+ (812) 740-58-35</t>
  </si>
  <si>
    <t>+7 (812) 702-26-32</t>
  </si>
  <si>
    <t xml:space="preserve">ABS, EBS, ECAS, EBS-E2 </t>
  </si>
  <si>
    <t>Ленинградская область, г. Пушкин</t>
  </si>
  <si>
    <t>+7 (812) 320-43-51</t>
  </si>
  <si>
    <t>Ленинградская область, Разметелево</t>
  </si>
  <si>
    <t>+7 (812) 490-77-77</t>
  </si>
  <si>
    <t>Ленинградская область, г. Сертолово</t>
  </si>
  <si>
    <t>ул. Индустриальная, д. 1</t>
  </si>
  <si>
    <t>+7 (812) 640-00-46</t>
  </si>
  <si>
    <t>+7 (8172) 51-01-01</t>
  </si>
  <si>
    <t>ИП Посаднев</t>
  </si>
  <si>
    <t>ул. Большая окружная, д. 15</t>
  </si>
  <si>
    <t>+7 (4012) 56-57-03</t>
  </si>
  <si>
    <t>Калининград, Гурьевский р-н.</t>
  </si>
  <si>
    <t>пос. Дорожное, ул. Приозерная, д. 13</t>
  </si>
  <si>
    <t>+7 (4012) 56-07-05, +7 (4012) 56-07-00</t>
  </si>
  <si>
    <t>пос. Поддубное</t>
  </si>
  <si>
    <t>+7 (4012) 30-64-71</t>
  </si>
  <si>
    <t>Архангельск</t>
  </si>
  <si>
    <t>+7 (8182) 63-50-71</t>
  </si>
  <si>
    <t>Череповец</t>
  </si>
  <si>
    <t>+7 (8202) 64-80-10</t>
  </si>
  <si>
    <t>Новгородская область, Боровичи</t>
  </si>
  <si>
    <t>ул. Лядова, д. 8ж</t>
  </si>
  <si>
    <t>+7 (81664) 4-55-17</t>
  </si>
  <si>
    <t>+ (812) 334-50-10</t>
  </si>
  <si>
    <t>ABS, ECAS, EBS3 (только тягачи)</t>
  </si>
  <si>
    <t>Грузовой проезд, д. 27</t>
  </si>
  <si>
    <t>+7 (812) 448-27-17</t>
  </si>
  <si>
    <t>Ростовская область, г. Ленинакан</t>
  </si>
  <si>
    <t>ул. Солнечная, д. 7А</t>
  </si>
  <si>
    <t>+7 (863) 303-00-90, +7 (904) 503-18-28</t>
  </si>
  <si>
    <t>ул. Западная, д. 37</t>
  </si>
  <si>
    <t>+7 (928) 296-07-29, +7 (928) 229-43-53</t>
  </si>
  <si>
    <t>Промышленный узел ТЭЦ-2, 0,02 км западнее ТЭЦ-2 в 1,1 км северо-западнее с Три Потока</t>
  </si>
  <si>
    <t>+7 (8512) 45-77-75</t>
  </si>
  <si>
    <t>Ростовская область, г. Аксай</t>
  </si>
  <si>
    <t>пр-т. Аксайский, д. 13-Б</t>
  </si>
  <si>
    <t>+7 (863) 200-17-99, +7 (863) 200-18-00</t>
  </si>
  <si>
    <t>Краснодарский край, с. Динская</t>
  </si>
  <si>
    <t>ул. Красная, д. 125</t>
  </si>
  <si>
    <t>+7 (86162) 6-55-94</t>
  </si>
  <si>
    <t>ул. Моторная, д. 40</t>
  </si>
  <si>
    <t>+7 (961) 091-63-69, +7 (8442) 26-51-22</t>
  </si>
  <si>
    <t>ул. Краснополянская, д. 23</t>
  </si>
  <si>
    <t>+7 (8442) 54-43-55, +7 (8442) 26-44-98</t>
  </si>
  <si>
    <t>Волгоградская обл., г. Волжский</t>
  </si>
  <si>
    <t>ул. Автодорога №6, д. 31М</t>
  </si>
  <si>
    <t>+7 (8443) 21-60-23</t>
  </si>
  <si>
    <t>Таганрог</t>
  </si>
  <si>
    <t>+7 (8634) 37-23-50, +7 (988) 571-67-37</t>
  </si>
  <si>
    <t>ABS, ECAS</t>
  </si>
  <si>
    <t>Краснодарский край, Сочи</t>
  </si>
  <si>
    <t>ул. Кипарисовая, д. 4</t>
  </si>
  <si>
    <t>+7 (862) 227-07-77</t>
  </si>
  <si>
    <t>ул. Заводская, д. 45</t>
  </si>
  <si>
    <t>+7 (863) 333-36-03</t>
  </si>
  <si>
    <t>ул. Костюченко, д. 4</t>
  </si>
  <si>
    <t>+7 (8442) 35-40-35</t>
  </si>
  <si>
    <t>ABS, EBS, TEBS-E2, ECAS</t>
  </si>
  <si>
    <t>+7 (8782) 21-55-32, +7(928) 925-01-07</t>
  </si>
  <si>
    <t>пр. Кулакова, д. 20а</t>
  </si>
  <si>
    <t>+7 (865) 238-70-79</t>
  </si>
  <si>
    <t>ABS, ECAS, TEBS-E</t>
  </si>
  <si>
    <t xml:space="preserve">Киров </t>
  </si>
  <si>
    <t>Хлебозаводский проезд, д. 9</t>
  </si>
  <si>
    <t>+7 (8332) 40-50-55</t>
  </si>
  <si>
    <t>ECAS, EBS</t>
  </si>
  <si>
    <t>ул. Производственная, д. 28</t>
  </si>
  <si>
    <t>+7 (8332) 70-36-76, +7 (8332) 70-35-35</t>
  </si>
  <si>
    <t>ул. Автозаводская, д. 5Б</t>
  </si>
  <si>
    <t>+7 (3412) 91-69-50</t>
  </si>
  <si>
    <t>ABS, TEBS-E</t>
  </si>
  <si>
    <t>1055 км трассы М7</t>
  </si>
  <si>
    <t xml:space="preserve">ABS, ECAS, T-EBS, EBS </t>
  </si>
  <si>
    <t>Мензелинский тракт, 20/2</t>
  </si>
  <si>
    <t>+7 (8552) 77-89-13</t>
  </si>
  <si>
    <t>Республика Татарстан, Зеленодольский р-н.</t>
  </si>
  <si>
    <t>с. Осиново, а\д М-7 «ВОЛГА», 789 км.</t>
  </si>
  <si>
    <t>+7 (843) 202-40-40</t>
  </si>
  <si>
    <t>ул. Ларина, д. 23</t>
  </si>
  <si>
    <t>+7 (831) 259-77-79</t>
  </si>
  <si>
    <t>ул. Федосеенко, д. 49</t>
  </si>
  <si>
    <t>+7 (831) 280-84-44</t>
  </si>
  <si>
    <t>ул. Шапошникова, д.15</t>
  </si>
  <si>
    <t>+7 (8314) 66-93-32</t>
  </si>
  <si>
    <t>+7 (831) 299-98-91, +7 (831) 299-98-96</t>
  </si>
  <si>
    <t>ул. Лесозащитная, д. 18</t>
  </si>
  <si>
    <t>+7 (3532) 30-00-86</t>
  </si>
  <si>
    <t>трасса М7, 812 км., комплекс Транзит</t>
  </si>
  <si>
    <t>+7 (843) 273-73-73</t>
  </si>
  <si>
    <t>ABS, ECAS, TEBS, EBS</t>
  </si>
  <si>
    <t>Уфимская область</t>
  </si>
  <si>
    <t>1449 км. автодороги М5 "Москва-Самара-Уфа-Челябинск", н.п. Авдон</t>
  </si>
  <si>
    <t>+7 (347) 224-28-32, +7 (96) 738-73-38.</t>
  </si>
  <si>
    <t>ИП Веселкин Д.В.</t>
  </si>
  <si>
    <t>+7 (903) 320-32-71</t>
  </si>
  <si>
    <t xml:space="preserve">ABS, ECAS, TEBS-E, EBS </t>
  </si>
  <si>
    <t>+7 (8422) 37-10-64</t>
  </si>
  <si>
    <t>Киров</t>
  </si>
  <si>
    <t>ул. Производственная, д. 25, корп.2</t>
  </si>
  <si>
    <t>+7 (8332) 52-00-01</t>
  </si>
  <si>
    <t>+7 (342) 296-21-28</t>
  </si>
  <si>
    <t>Верхнемуллинская, 134</t>
  </si>
  <si>
    <t xml:space="preserve"> +7(342) 294-66-00</t>
  </si>
  <si>
    <t>п. Дубки,  1 км. от Саратовской кольцевой автодороги,</t>
  </si>
  <si>
    <t>+7  (8452) 74-80-45  </t>
  </si>
  <si>
    <t>Тольятти</t>
  </si>
  <si>
    <t>Энгельс</t>
  </si>
  <si>
    <t>+7 (8453) 78-37-14, +7 (927) 910-85-45</t>
  </si>
  <si>
    <t>Чувашская республика, пос. Кугеси</t>
  </si>
  <si>
    <t>ул. Тепличная, д. 2</t>
  </si>
  <si>
    <t>+7 (83540) 2-21-47</t>
  </si>
  <si>
    <t>Чувашская республика, г. Чебоксары</t>
  </si>
  <si>
    <t>ул. Ярославская, д. 76</t>
  </si>
  <si>
    <t>+7 (8352) 62-26-38, +7 (8352) 62-81-63</t>
  </si>
  <si>
    <t>Иглинский р-н, 1491 км</t>
  </si>
  <si>
    <t>+7 (34397) 3-30-56, +7 (34397) 3-30-62</t>
  </si>
  <si>
    <t>ул. Авторемонтная, д. 8</t>
  </si>
  <si>
    <t>ул. Щербакова, д. 137</t>
  </si>
  <si>
    <t>+7 (3452) 68-93-82, +7 (3452) 38-58-58</t>
  </si>
  <si>
    <t>Сургут</t>
  </si>
  <si>
    <t>ул. Профсоюзов, д. 62</t>
  </si>
  <si>
    <t>КамАЗ</t>
  </si>
  <si>
    <t>+7 (343) 376-28-46, 376-28-55</t>
  </si>
  <si>
    <t>ул. Троллейная, д. 85</t>
  </si>
  <si>
    <t>+7 (383) 343-05-75, +7 (383) 343-09-54</t>
  </si>
  <si>
    <t>ABS, ECAS, EBS, T-EBS-E</t>
  </si>
  <si>
    <t>ул. Толмачевская, д. 33/3</t>
  </si>
  <si>
    <t>+7 (383) 303-12-80, +7 (383) 363-56-00</t>
  </si>
  <si>
    <t>ABS, ECAS, EBS (только прицепы)</t>
  </si>
  <si>
    <t>+7 (3812) 55-78-14</t>
  </si>
  <si>
    <t>ул. Терешковой, д. 76</t>
  </si>
  <si>
    <t>+7 (3842) 31-94-47</t>
  </si>
  <si>
    <t>+7 (391) 226-48-66</t>
  </si>
  <si>
    <t>+7 (391) 255-52-67, 255-52-68</t>
  </si>
  <si>
    <t xml:space="preserve">ABS, EBS, EBS 3,  ECAS </t>
  </si>
  <si>
    <t>Братск</t>
  </si>
  <si>
    <t>пр.  Индустриальный, 5а, стр. 10</t>
  </si>
  <si>
    <t>+7 (902) 514-20-28;  +7(983) 446-79-60</t>
  </si>
  <si>
    <t>ABS, EBS,  ECAS</t>
  </si>
  <si>
    <t>ул. 2-ая Солнечная, дом 50</t>
  </si>
  <si>
    <t>+7 (3812) 711–430, 71–09–72</t>
  </si>
  <si>
    <t>ABS, EBS, EBS 3, ECAS, TEBS-E</t>
  </si>
  <si>
    <t>ул. Терешковой 41А, корпус 2</t>
  </si>
  <si>
    <t>Омская область,  Омский район, с. Дружино, ул. Придорожная, д. 61</t>
  </si>
  <si>
    <t>+7 (3842) (3812) 356450</t>
  </si>
  <si>
    <t>+7 (914) 271-21-79</t>
  </si>
  <si>
    <t>ABS</t>
  </si>
  <si>
    <t>Благовещенск</t>
  </si>
  <si>
    <t>ул. Театральная, д. 226</t>
  </si>
  <si>
    <t>+7 (4162) 42-22-57, +7 (4162) 42-13-03</t>
  </si>
  <si>
    <t xml:space="preserve">+7 (924) 436-22-22 </t>
  </si>
  <si>
    <t>ИП Крамарь Алекандр</t>
  </si>
  <si>
    <t>Набережная реки Магаданки, д. 55, офис 34.</t>
  </si>
  <si>
    <t>+7 (914) 861-74-88</t>
  </si>
  <si>
    <t>Южно-сахалинск</t>
  </si>
  <si>
    <t>ул. Шлакоблочная, д. 37</t>
  </si>
  <si>
    <t>+7 (4242) 50-57-40,</t>
  </si>
  <si>
    <t>Петропавловск-Камчатский</t>
  </si>
  <si>
    <t>пр. Победы, д. 50, стр. 1</t>
  </si>
  <si>
    <t>+7 (4152) 30-77-57</t>
  </si>
  <si>
    <t xml:space="preserve">Уссурийск </t>
  </si>
  <si>
    <t xml:space="preserve">ИП Лавренчук Е.А. </t>
  </si>
  <si>
    <t>с. Новоникольск, ул. Писарева, д. 138</t>
  </si>
  <si>
    <t>+7 (4234) 39-48-63</t>
  </si>
  <si>
    <t>ул. Победы, д. 67Б</t>
  </si>
  <si>
    <t>+7 (4212) 40-07-10</t>
  </si>
  <si>
    <t>ул. Русская, 87А оф.6</t>
  </si>
  <si>
    <t>+7 (4132) 64-50-30</t>
  </si>
  <si>
    <t>ABS, ECAS, EBS, TEBS-E2  (только прицепы), Renault</t>
  </si>
  <si>
    <t>Киевская обл., Гостомель</t>
  </si>
  <si>
    <t>+380 (44) 331-55-54</t>
  </si>
  <si>
    <t>ул. Чапаева, д. 1</t>
  </si>
  <si>
    <t>ABS, ECAS, EBS, TEBS-E2 (только прицепы), DAF</t>
  </si>
  <si>
    <t>Киевская обл., Буча</t>
  </si>
  <si>
    <t>ул. Заводская, д. 1</t>
  </si>
  <si>
    <t>+380 (4497) 2-96-99</t>
  </si>
  <si>
    <t>ABS, ECAS, EBS, TEBS-E2  (только прицепы), MAN</t>
  </si>
  <si>
    <t>с. Гамалиевка, ул. Киевская,  д. 1</t>
  </si>
  <si>
    <t>+380 (32) 277-78-02</t>
  </si>
  <si>
    <t>Кольцевая дорога, с. Скнылов (трасса M10 «Львов-Краковец», 6-й км)</t>
  </si>
  <si>
    <t>+380 (32) 242-16-99</t>
  </si>
  <si>
    <t>Закарпатская обл., Мукачево</t>
  </si>
  <si>
    <t>+380 (3131) 5-46-53</t>
  </si>
  <si>
    <t>Запорожье</t>
  </si>
  <si>
    <t>ул. Зои Космодемьянской, д. 8-а</t>
  </si>
  <si>
    <t>+38 (0612) 13-42-38</t>
  </si>
  <si>
    <t>ул. Киевская, д. 64А</t>
  </si>
  <si>
    <t>+380 (362) 22-33-75, +380 (362) 62-56-50</t>
  </si>
  <si>
    <t>ул. Уласа Самчука, д. 5</t>
  </si>
  <si>
    <t>+380 (362) 63-11-60, +380 (362) 62-30-14</t>
  </si>
  <si>
    <t>Ровненская обл., г. Сарны</t>
  </si>
  <si>
    <t>ул. Варшавская, д. 9A</t>
  </si>
  <si>
    <t>+380 (3665) 3-34-77</t>
  </si>
  <si>
    <t>Тернополь</t>
  </si>
  <si>
    <t>ул. Грига, д. 3</t>
  </si>
  <si>
    <t>Харьковская обл., Дергачевский р-н.</t>
  </si>
  <si>
    <t>Дергачевский р-н, с. Черкасская-Лозовая, ул. Карьерная, д. 1</t>
  </si>
  <si>
    <t>+380 (57) 335-35-95</t>
  </si>
  <si>
    <t>ABS, ECAS, EBS, TEBS-E2, Scania</t>
  </si>
  <si>
    <t>ул. Заводская, д. 155/2</t>
  </si>
  <si>
    <t>+380 (382) 70-26-95</t>
  </si>
  <si>
    <t>Чернигов</t>
  </si>
  <si>
    <t>ул. Инструментальная, д. 34</t>
  </si>
  <si>
    <t>+380 (462) 72-22-02</t>
  </si>
  <si>
    <t>+380 (444) 06-37-09</t>
  </si>
  <si>
    <t>Киевская область</t>
  </si>
  <si>
    <t>ул. Бабушкина, 37</t>
  </si>
  <si>
    <t>+375 (17) 291-83-74, +375 (29) 550-01-31</t>
  </si>
  <si>
    <t>ABS,ECAS, EBS</t>
  </si>
  <si>
    <t>+7 (727) 312-15-20</t>
  </si>
  <si>
    <t>ул. Тимофеева, д. 12</t>
  </si>
  <si>
    <t>+7 (727) 277-22-99, +7 (727) 277-44-33</t>
  </si>
  <si>
    <t>мкр. Айнабулак 4, дом 181, кв.2</t>
  </si>
  <si>
    <t>+7 (777) 293-57-80</t>
  </si>
  <si>
    <t>ИП Кудрявцев</t>
  </si>
  <si>
    <t>Семей</t>
  </si>
  <si>
    <t>Трасса Семей-Павлодар, д.10</t>
  </si>
  <si>
    <t>+7 (7476) 84-39-30</t>
  </si>
  <si>
    <t>ABS, EBS, ECAS, TEBS</t>
  </si>
  <si>
    <t>Усть-Каменогорск</t>
  </si>
  <si>
    <t>+7 (771) 305-33-96</t>
  </si>
  <si>
    <t>Астана</t>
  </si>
  <si>
    <t>+7 (777) 470-96-91</t>
  </si>
  <si>
    <t>+7 (777) 355-57-00</t>
  </si>
  <si>
    <t>+995 (32) 45-22-44, +995 (32) 45-22-03</t>
  </si>
  <si>
    <t>WABCO-SHOP</t>
  </si>
  <si>
    <t>Седых Алексей</t>
  </si>
  <si>
    <t>Кузнецов Сергей</t>
  </si>
  <si>
    <t>ФИО</t>
  </si>
  <si>
    <t>Телефон:</t>
  </si>
  <si>
    <t>Адрес:</t>
  </si>
  <si>
    <t>Буданов Михаил</t>
  </si>
  <si>
    <t>Билецкий Дмитрий</t>
  </si>
  <si>
    <t>Санин Александр</t>
  </si>
  <si>
    <t>УРАЛЬСКИЙ  / СИБИРСКИЙ ФЕДЕРАЛЬНЫЙ ОКРУГ</t>
  </si>
  <si>
    <t>Хлыстик Александр</t>
  </si>
  <si>
    <t>Телефон сот.:</t>
  </si>
  <si>
    <t>Савенков Сергей</t>
  </si>
  <si>
    <t>Ушаков Алексей</t>
  </si>
  <si>
    <t>380 (44) 464-46-56</t>
  </si>
  <si>
    <t>380 (95) 287-27-01</t>
  </si>
  <si>
    <t>Вайцехович Виктор</t>
  </si>
  <si>
    <t>Бибекин Владимир</t>
  </si>
  <si>
    <t>050054, г.Алматы, Казахстан, ул.Физули, 30</t>
  </si>
  <si>
    <t>Кривой Рог, ул. Акционерная, 37</t>
  </si>
  <si>
    <t>+38 (050) 447-46-34</t>
  </si>
  <si>
    <t>с. Солонка, ул. Стрийская,  55</t>
  </si>
  <si>
    <t>+380 (67) 313-19-93</t>
  </si>
  <si>
    <t>Полтавская область</t>
  </si>
  <si>
    <t>с. Чернечий Яр</t>
  </si>
  <si>
    <t>+380 (50) 346-25-87</t>
  </si>
  <si>
    <t>+380 (44) 579-26-43</t>
  </si>
  <si>
    <t>ул. Узинелор, д. 90</t>
  </si>
  <si>
    <t>+373 (22) 42-87-24</t>
  </si>
  <si>
    <t>630090, г. Новосибирск, ул. Инженерная, д. 4а, офис 217</t>
  </si>
  <si>
    <t>+7 (929) 419-12-47</t>
  </si>
  <si>
    <t>ул. Комсомольская, 123</t>
  </si>
  <si>
    <t>ул. Пушкина, д.64</t>
  </si>
  <si>
    <t>пр. Рыскулова, 57А</t>
  </si>
  <si>
    <t>Гуренко Вячеслав</t>
  </si>
  <si>
    <t>Алеев Камиль</t>
  </si>
  <si>
    <t>КАЗАХСТАН, Узбекистан, Киргизия, Туркменистан, Таджикистан</t>
  </si>
  <si>
    <t>ул. Гродненская, д. 53 А</t>
  </si>
  <si>
    <t>+375 (162) 55-55-22</t>
  </si>
  <si>
    <t>Барановичи</t>
  </si>
  <si>
    <t>+375 (17) 309-19-19</t>
  </si>
  <si>
    <t>Якутск</t>
  </si>
  <si>
    <t>Москва, г. Щербинка</t>
  </si>
  <si>
    <t>ул. Железнодорожная петля, д.8</t>
  </si>
  <si>
    <t>344113 г. Ростов-на-Дону, Проспект Космонавтов, 32в/21в, 5эт. Офис 17</t>
  </si>
  <si>
    <t>Курган</t>
  </si>
  <si>
    <t>Ревда</t>
  </si>
  <si>
    <t>Юрюзань</t>
  </si>
  <si>
    <t>ул. Шефская, д. 3А, лит Г</t>
  </si>
  <si>
    <t xml:space="preserve"> +7 (343) 345-24-07, +7 (343) 345-25-33,       +7 (343) 345-24-04</t>
  </si>
  <si>
    <t>Челябинский тракт, 28 км, 1</t>
  </si>
  <si>
    <t xml:space="preserve"> +7 (3452) 68-09-47, +7 (345) 222-11-50</t>
  </si>
  <si>
    <t>Миасс</t>
  </si>
  <si>
    <t>ул. 60 лет Октября,19</t>
  </si>
  <si>
    <t>ул. Трактовая, 4</t>
  </si>
  <si>
    <t>ул. Борихино Поле, д. 11</t>
  </si>
  <si>
    <t>+7 (4822) 49-31-49</t>
  </si>
  <si>
    <t xml:space="preserve">ул. Дзержинского, д. 17 </t>
  </si>
  <si>
    <t>194292, г. С. Петербург, Парнас, пр. Культуры 42/44, БЦ АЛЕКСОР, Офис 406</t>
  </si>
  <si>
    <t>Поселение Десёновское, деревня Ватутинки, территория ОК Ватутинки</t>
  </si>
  <si>
    <t>поселок Октябрьской фабрики, владение 2</t>
  </si>
  <si>
    <t>+7 (495) 276-11-17 доб. 6300, 6301, 6302, 6303</t>
  </si>
  <si>
    <t>32 км МКАД, внешняя сторона ТК ТРАКТ 32</t>
  </si>
  <si>
    <t>Владимир</t>
  </si>
  <si>
    <t>ул. Ярославского, 302</t>
  </si>
  <si>
    <t>ECAS, VCS II, TEBS-D, TEBS-E</t>
  </si>
  <si>
    <t xml:space="preserve"> +7 (391) 299-74-77, 299-73-74</t>
  </si>
  <si>
    <t>ул. Петухова , д.47/1</t>
  </si>
  <si>
    <t xml:space="preserve"> +7 (383) 304-5585</t>
  </si>
  <si>
    <t>ул. Садовая, 200</t>
  </si>
  <si>
    <t xml:space="preserve"> +7 (383) 26-25-157, 26-25-320</t>
  </si>
  <si>
    <t xml:space="preserve">ABS, EBS 3,  ECAS </t>
  </si>
  <si>
    <t>Чита</t>
  </si>
  <si>
    <t>ул. Звездная, д. 2</t>
  </si>
  <si>
    <t>+7 (495) 308-99-99</t>
  </si>
  <si>
    <t>Северный проезд, 9</t>
  </si>
  <si>
    <t>TEBS-E, ECAS</t>
  </si>
  <si>
    <t>Могилёв</t>
  </si>
  <si>
    <t>Гомель</t>
  </si>
  <si>
    <t>Орша</t>
  </si>
  <si>
    <t>Полоцк</t>
  </si>
  <si>
    <t>Пинск</t>
  </si>
  <si>
    <t>Бобруйск</t>
  </si>
  <si>
    <t>Мозырь</t>
  </si>
  <si>
    <t>Лида</t>
  </si>
  <si>
    <t>ул. Янки Купалы, 136Б</t>
  </si>
  <si>
    <t>2-й Столярный переулок, д. 20 Б</t>
  </si>
  <si>
    <t>ул.Бабушкина,19</t>
  </si>
  <si>
    <t>ул.Калужская,13</t>
  </si>
  <si>
    <t>ул. 1-го Мая, 129-а</t>
  </si>
  <si>
    <t>ул.Строительная,15,корп.2</t>
  </si>
  <si>
    <t>ул. 60 лет Октября, д. 17</t>
  </si>
  <si>
    <t>ул.Орджоникидзе,100</t>
  </si>
  <si>
    <t>ул. Крупской, 41</t>
  </si>
  <si>
    <t>Производственная, 25, корп.2</t>
  </si>
  <si>
    <t>+ 7 (8332) 513-85</t>
  </si>
  <si>
    <t>Вольский тракт, 4а</t>
  </si>
  <si>
    <t>+7 (8452) 69-42-69</t>
  </si>
  <si>
    <t>Федосеенко, 41л</t>
  </si>
  <si>
    <t>+7 (831) 215-50-54</t>
  </si>
  <si>
    <t>Мензелинский тракт, 42/1</t>
  </si>
  <si>
    <t>Фомин Александр</t>
  </si>
  <si>
    <t>129164, г. Москва, Зубарев переулок, д. 15, стр. 1, офис 461</t>
  </si>
  <si>
    <t>c. Чинадиево, ул. Садовая 92</t>
  </si>
  <si>
    <t>ул. Узинелор, 90А</t>
  </si>
  <si>
    <t xml:space="preserve">Харьков </t>
  </si>
  <si>
    <t>ул. Роганьская, 160</t>
  </si>
  <si>
    <t>Черновицкая обл.</t>
  </si>
  <si>
    <t>с. Магала, ул. Черновицкая, 28</t>
  </si>
  <si>
    <t>+380 (372) 90-40-09</t>
  </si>
  <si>
    <t>ул. Криничная 173</t>
  </si>
  <si>
    <t>Да</t>
  </si>
  <si>
    <t>да</t>
  </si>
  <si>
    <t>нет</t>
  </si>
  <si>
    <t>МКАД, 23-й километр, владение 3, строение 1</t>
  </si>
  <si>
    <t>Московская обл., г Ногинск , 60-й км М7</t>
  </si>
  <si>
    <t xml:space="preserve">пос. Развилка, ТК ФИЛИН, 23 км МКАД, внешняя сторона, пав.1; </t>
  </si>
  <si>
    <r>
      <t>31 км МКАД, торговый центр Авто-31, павильон</t>
    </r>
    <r>
      <rPr>
        <sz val="11"/>
        <color theme="1"/>
        <rFont val="Calibri"/>
        <family val="2"/>
        <scheme val="minor"/>
      </rPr>
      <t xml:space="preserve"> А2-9,</t>
    </r>
  </si>
  <si>
    <t>ул. Тракторная ,24 /пр. Абая, 99</t>
  </si>
  <si>
    <t xml:space="preserve"> +7 (775) 981-10-18</t>
  </si>
  <si>
    <t xml:space="preserve"> +7 (701) 324-37-46</t>
  </si>
  <si>
    <t>Алматинская обл., Илийский р-н.</t>
  </si>
  <si>
    <t>Московская область, Солнечногорский р-н</t>
  </si>
  <si>
    <t>д. Ложки</t>
  </si>
  <si>
    <t>ул. Майкопская, 58/1</t>
  </si>
  <si>
    <t>Киндери, Лесная, 7</t>
  </si>
  <si>
    <t>+7 (962) 553 74 70</t>
  </si>
  <si>
    <t>+7 (342) 294-68-74</t>
  </si>
  <si>
    <t>Доковая 37/2</t>
  </si>
  <si>
    <t xml:space="preserve">+7 (8182) 29-55-55 </t>
  </si>
  <si>
    <t>ABS, EBS, ECAS, TEBS-E2 (только прицепы)</t>
  </si>
  <si>
    <t>+7 (914) 703-83-49</t>
  </si>
  <si>
    <t>+7 (3822) 23-88-88</t>
  </si>
  <si>
    <t>ул. Попова 206</t>
  </si>
  <si>
    <t>+7 (3852) 38-95-95, +7 (3852) 25-43-13</t>
  </si>
  <si>
    <t xml:space="preserve">ул. Попова, 206 </t>
  </si>
  <si>
    <t xml:space="preserve">Барнаул </t>
  </si>
  <si>
    <t>+7 (3852) 38-95-95</t>
  </si>
  <si>
    <t>ул. Малыгина 11/2</t>
  </si>
  <si>
    <t>ул. Троицкий тракт 72/Б</t>
  </si>
  <si>
    <t>+7 (351) 247-50-51, доб. 620</t>
  </si>
  <si>
    <t>+7 (351) 247-50-51, доб. 331</t>
  </si>
  <si>
    <t>+7 (351) 247-50-51, доб. 301</t>
  </si>
  <si>
    <t>ул. Кулибина 3</t>
  </si>
  <si>
    <t xml:space="preserve">Сургут </t>
  </si>
  <si>
    <t>+7 (3462) 555-385</t>
  </si>
  <si>
    <t>+7 (3852) 50-18-12</t>
  </si>
  <si>
    <t>ул. 1-я Московская 1А</t>
  </si>
  <si>
    <t>+7 (3952) 50-05-41</t>
  </si>
  <si>
    <t>ул. 2-я Солнечная 46Б</t>
  </si>
  <si>
    <t>+7 (3812) 92-50-43</t>
  </si>
  <si>
    <t>ул. Механическая д. 115/5</t>
  </si>
  <si>
    <t>+7 (351) 210-15-20</t>
  </si>
  <si>
    <t>ул. Толмачевская д. 15/1</t>
  </si>
  <si>
    <t>250-й км. трассы Курган-Челябинск Р-254 "Иртыш"</t>
  </si>
  <si>
    <t>с. Троицкое, ул. Луговая 1-я, д. 8</t>
  </si>
  <si>
    <t>04073, г. Киев, пр-т Степана Бандеры, д. 6, оф. 901</t>
  </si>
  <si>
    <t>Нет</t>
  </si>
  <si>
    <t>ул. Малыгина 13/1</t>
  </si>
  <si>
    <t>+7 (383) 255-20-30</t>
  </si>
  <si>
    <t>ул. Шатурская, д. 2д</t>
  </si>
  <si>
    <t>+7 (3842) 57-10-00</t>
  </si>
  <si>
    <t>+7 (4012) 73-21-07</t>
  </si>
  <si>
    <t xml:space="preserve">+375 (17) 291-08-13, +375 (17) 380-18-00 </t>
  </si>
  <si>
    <t>Колядичи, ул. Бабушкина, д. 54</t>
  </si>
  <si>
    <t>+7 (4012) 31-00-48</t>
  </si>
  <si>
    <t>Новостроевская, д. 23</t>
  </si>
  <si>
    <t>ул. Герасимова, д. 10</t>
  </si>
  <si>
    <t>Воронеж, с. Рогачевка</t>
  </si>
  <si>
    <t>ул. Мира, д.46</t>
  </si>
  <si>
    <t>д. Одерихино</t>
  </si>
  <si>
    <t>Гагарина, д. 90</t>
  </si>
  <si>
    <t>+7 (3812) 29-40-40</t>
  </si>
  <si>
    <t>ABS, EBS,TEBS-E,ECAS, EBS-3</t>
  </si>
  <si>
    <t>​+7 (495) 276-11-17</t>
  </si>
  <si>
    <t>3-я линия, д. 46, корпус 2</t>
  </si>
  <si>
    <t xml:space="preserve"> ул. 2-я Солнечная, д. 35Д</t>
  </si>
  <si>
    <t>+7 (3812) 72-90-20</t>
  </si>
  <si>
    <t>+7 (771) 305-68-81</t>
  </si>
  <si>
    <t>+7 (3902) 32-55-44</t>
  </si>
  <si>
    <t>Чуйская область, с. Пригородное</t>
  </si>
  <si>
    <t>ул. Серегина, д. 1</t>
  </si>
  <si>
    <t>пос. Малое Исаково, Гурьевская, д. 2В</t>
  </si>
  <si>
    <t>+7 (4012) 51-45-41</t>
  </si>
  <si>
    <t>п. Каштак, проезд Батальонный, д. 11</t>
  </si>
  <si>
    <t>8 (800) 222-87-78</t>
  </si>
  <si>
    <t>Полюстровский пр., д. 54</t>
  </si>
  <si>
    <t>Санкт-Петербург, Парголово, пос. Песочный</t>
  </si>
  <si>
    <t>ул. Ленинградская, д. 99, литера А</t>
  </si>
  <si>
    <t>ул. .Польова, д. 97</t>
  </si>
  <si>
    <t>п/у Колядичи, ул. Бабушкина, д. 54-307</t>
  </si>
  <si>
    <t>Московская обл., г. Бронницы</t>
  </si>
  <si>
    <t>Московская область, Истринский р-н.</t>
  </si>
  <si>
    <t>поселок Обухово, 42-й км а\д Москва - Н. Новгород, территория АЗС "ЮЛА"</t>
  </si>
  <si>
    <t>Калининградская область</t>
  </si>
  <si>
    <t>ул. Транспортная, д. 67</t>
  </si>
  <si>
    <t> 354 км трассы "Кавказ" пос. Иноземцево, с/т Радуга, 18</t>
  </si>
  <si>
    <t>ул. Игарская, д. 5и</t>
  </si>
  <si>
    <t>ул. Сельскохозяйственная 4Е</t>
  </si>
  <si>
    <t xml:space="preserve">ул. Власихинская 144а. </t>
  </si>
  <si>
    <t>ул. Ракетная, 19</t>
  </si>
  <si>
    <t>ул. Лейтенанта Рябцева, 45</t>
  </si>
  <si>
    <t>ул. Терешковой, 11/6</t>
  </si>
  <si>
    <t>ул. Барыкина, 230Б</t>
  </si>
  <si>
    <t>ул. Понемуньская, 11</t>
  </si>
  <si>
    <t>ул. Пучкова, 47</t>
  </si>
  <si>
    <t>ул. Бабушкина, д. 54-307</t>
  </si>
  <si>
    <t>ул. Гагарина, д 90</t>
  </si>
  <si>
    <t>Тосненский р-н, пгт. Красный Бор, ул. Промышленная, д. 3</t>
  </si>
  <si>
    <t>г. Березовский, ул. Транспортников, д.1</t>
  </si>
  <si>
    <t>с. Беседы, Южный въезд, владение №1</t>
  </si>
  <si>
    <t>Калининградская обл., Гурьевский р-н.</t>
  </si>
  <si>
    <t>Калининградская обл., п Холмогоровка</t>
  </si>
  <si>
    <t>Проезд им. Крупской, 66</t>
  </si>
  <si>
    <t>пр. Промышленный, д.11</t>
  </si>
  <si>
    <t>ул. Клубная, д. 8, ст1</t>
  </si>
  <si>
    <t>Красноярский край, Емельяновский р-н, 
п. Солонцы, пр-т. Котельникова, д. 16</t>
  </si>
  <si>
    <t>ул., Маковского, 95</t>
  </si>
  <si>
    <t>мкр. Марха, Маганский тр.2 км.,
МП «Спутник-2», д.8/3</t>
  </si>
  <si>
    <t>Броварський р-н, смт. Велика Димерка, ул...Броварська, д. 164</t>
  </si>
  <si>
    <t>Ашибулакский сель округ, село М. Туймебаева</t>
  </si>
  <si>
    <t>п. Байсерке, ул. Султана-Бейбарыса, д. 3</t>
  </si>
  <si>
    <t>Scania Central Asia, LLP</t>
  </si>
  <si>
    <t>ЧП «Автоком-Сервис»</t>
  </si>
  <si>
    <t>ДП «РовноТрансэспедиция»</t>
  </si>
  <si>
    <t>«Эланд»</t>
  </si>
  <si>
    <t>«МСервис»</t>
  </si>
  <si>
    <t>«СибТрансКолд»</t>
  </si>
  <si>
    <t>«СолексАвто-Сибирь»</t>
  </si>
  <si>
    <t>«ЧИТАСКАНСЕРВИС»</t>
  </si>
  <si>
    <t>ИП ЛапинВадимСергеевич СТО «БОМОНД»</t>
  </si>
  <si>
    <t>ГК «Перспектива»</t>
  </si>
  <si>
    <t>ТПК «ТРАНССНАБ»</t>
  </si>
  <si>
    <t>СЦ «Регион 61»</t>
  </si>
  <si>
    <t>«Техцентры Сотранс» (Север)</t>
  </si>
  <si>
    <t>ТЦ «Восток»</t>
  </si>
  <si>
    <t>ТСК «ТЕХИНКОМ»</t>
  </si>
  <si>
    <t>«ААА ТракСервис» (Павловский-Посад)</t>
  </si>
  <si>
    <t>Криворожский Филиал «Скания Украина»</t>
  </si>
  <si>
    <t>Киевский филиал «Скания Украина»</t>
  </si>
  <si>
    <t>НБИ «Транспорт Сервис» (Промтранс)</t>
  </si>
  <si>
    <t xml:space="preserve">LKW-Trans, LTD   </t>
  </si>
  <si>
    <t xml:space="preserve">«Пневмо-Авто» (ЧП Ткач)  </t>
  </si>
  <si>
    <t>«Евпропарт» ОП г. Хабаровск</t>
  </si>
  <si>
    <t>ГК «Евродизель»</t>
  </si>
  <si>
    <t>ИП Гришина С.А. (м-н. «Оригинал»)</t>
  </si>
  <si>
    <t>ГК «Омега» (Казань)</t>
  </si>
  <si>
    <t>ИП Тетерин В.В. (м-н. «Евро Трак»)</t>
  </si>
  <si>
    <t>«ТракСервис» (Тверь)</t>
  </si>
  <si>
    <t>«ЕВРОПАРТ Рус» Михайловская Слобода</t>
  </si>
  <si>
    <t>«ТракСервис» (23 км МКАД)</t>
  </si>
  <si>
    <t>«ТракСервис» (31 км МКАД)</t>
  </si>
  <si>
    <t>«ТракСервис» (32 км МКАД)</t>
  </si>
  <si>
    <t>«ТракСервис» (г. Мытищи)</t>
  </si>
  <si>
    <t>«ТракСервис» (Балашиха 2)</t>
  </si>
  <si>
    <t>«ТракСервис» (Котельники)</t>
  </si>
  <si>
    <t>«ТракСервис» (Истра)</t>
  </si>
  <si>
    <t>«ТракСервис» (Софьино)</t>
  </si>
  <si>
    <t>«ТракСервис» (Ногинск)</t>
  </si>
  <si>
    <t>«ТракCервис»  (г. Бронницы)</t>
  </si>
  <si>
    <t>«ТракCервис»  (32 км ДОН)</t>
  </si>
  <si>
    <t>«ЕВРОПАРТ Рус» 32 км МКАД</t>
  </si>
  <si>
    <t>«АРМТЕК» (32 км МКАД)</t>
  </si>
  <si>
    <t>«АРМТЕК» (31 км МКАД)</t>
  </si>
  <si>
    <t>«АРМТЕК» (23 км МКАД)</t>
  </si>
  <si>
    <t>«АвтопартУнивекс»</t>
  </si>
  <si>
    <t>«АРМТЕК»</t>
  </si>
  <si>
    <t>«ТракМоторс»</t>
  </si>
  <si>
    <t>«Глобал Трак Сервис»</t>
  </si>
  <si>
    <t>«ЕВРОПАРТ Рус»</t>
  </si>
  <si>
    <t>«АфексТверьДеталь»</t>
  </si>
  <si>
    <t>«БТК»</t>
  </si>
  <si>
    <t>«Автоконтинент»</t>
  </si>
  <si>
    <t>«БАЛТКАМ»</t>
  </si>
  <si>
    <t>«БАВ-Движение»</t>
  </si>
  <si>
    <t>«Биг Кар»</t>
  </si>
  <si>
    <t>«Драйвер»</t>
  </si>
  <si>
    <t>«АСП-Мастер»</t>
  </si>
  <si>
    <t>«Коммерческий транспорт»</t>
  </si>
  <si>
    <t>«Дальнобойщик»</t>
  </si>
  <si>
    <t>«Гермес»</t>
  </si>
  <si>
    <t>«Дортранс»</t>
  </si>
  <si>
    <t>«Автодистрибьюшн Карго Партс»</t>
  </si>
  <si>
    <t>«Интер Карс»</t>
  </si>
  <si>
    <t>«Техноторг-Дон»</t>
  </si>
  <si>
    <t>«Автофастера»</t>
  </si>
  <si>
    <t>«ИРБИС-АВТО»</t>
  </si>
  <si>
    <t>«Омега-Автопоставка»</t>
  </si>
  <si>
    <t>«КПП Центр»</t>
  </si>
  <si>
    <t>«Автотракмоторс»</t>
  </si>
  <si>
    <t>«Белавтомазсервис»</t>
  </si>
  <si>
    <t>«Еврозапчасть»</t>
  </si>
  <si>
    <t>«ТракБел»</t>
  </si>
  <si>
    <t>«Форвард Моторс»</t>
  </si>
  <si>
    <t>«СВС Транс»</t>
  </si>
  <si>
    <t>«Азатика»</t>
  </si>
  <si>
    <t>«Аделия»</t>
  </si>
  <si>
    <t>«Элит авто»</t>
  </si>
  <si>
    <t>«Евро Трак»</t>
  </si>
  <si>
    <t>«Тегета-Моторс»</t>
  </si>
  <si>
    <t>«Олмосдон»</t>
  </si>
  <si>
    <t>«Политранс»</t>
  </si>
  <si>
    <t>«ЕвроТракДеталь»</t>
  </si>
  <si>
    <t>«Автокомтранстрейд»</t>
  </si>
  <si>
    <t xml:space="preserve">«ЕВРОПАРТ Рус» г. Котельники </t>
  </si>
  <si>
    <t>«ПитСтоп»</t>
  </si>
  <si>
    <t>«ТракСервис» (Тула)</t>
  </si>
  <si>
    <t>«M8+ Вологда»</t>
  </si>
  <si>
    <t>«Сервис-Транс»</t>
  </si>
  <si>
    <t>«Европарт Калининград»</t>
  </si>
  <si>
    <t>«АвтоПарт-Импорт»</t>
  </si>
  <si>
    <t>«Тракс-Деталь»</t>
  </si>
  <si>
    <t>«КУБАНЬ-СКАН»</t>
  </si>
  <si>
    <t>«ГАРАЖ»</t>
  </si>
  <si>
    <t>«ЕВРОПАРТ РУС»</t>
  </si>
  <si>
    <t>«Аксель-К»</t>
  </si>
  <si>
    <t>«ТПК ТРАНССНАБ»</t>
  </si>
  <si>
    <t>«Европарт РУС»</t>
  </si>
  <si>
    <t>«Казань-Шинторг»</t>
  </si>
  <si>
    <t>«ПКФ Техцентр»</t>
  </si>
  <si>
    <t>«Евро Прицеп»</t>
  </si>
  <si>
    <t>«КомТранс»</t>
  </si>
  <si>
    <t>«Оренбург-СканСервис»</t>
  </si>
  <si>
    <t>«Кванта»</t>
  </si>
  <si>
    <t>«Техник-Механик»</t>
  </si>
  <si>
    <t>«Евродеталь»</t>
  </si>
  <si>
    <t>«ДЕЛЬТА-ТРАНС»</t>
  </si>
  <si>
    <t>«АнСа-Транс»</t>
  </si>
  <si>
    <t>«Зауральский тракт»</t>
  </si>
  <si>
    <t>«Арсенал-Авто »</t>
  </si>
  <si>
    <t>«КомТрансЗапчасть»</t>
  </si>
  <si>
    <t>«Кенинком»</t>
  </si>
  <si>
    <t>«ГРИНАВТО»</t>
  </si>
  <si>
    <t>«М-Тракс»</t>
  </si>
  <si>
    <t>«Омск Дизель»</t>
  </si>
  <si>
    <t>«Скорс-сервис»</t>
  </si>
  <si>
    <t>«Дизель Комплект»</t>
  </si>
  <si>
    <t>«Евротрак-ДВ»</t>
  </si>
  <si>
    <t>«Дизель»</t>
  </si>
  <si>
    <t>«Транссервис»</t>
  </si>
  <si>
    <t>«Траклайф»</t>
  </si>
  <si>
    <t>«Шиппинг-Лайн»</t>
  </si>
  <si>
    <t>«Камион»</t>
  </si>
  <si>
    <t>«СТ Сервис»</t>
  </si>
  <si>
    <t>«ТВК АВТО»</t>
  </si>
  <si>
    <t>«СВС-Астана»</t>
  </si>
  <si>
    <t>«СВС-СЕВЕР»</t>
  </si>
  <si>
    <t>«СВС-ЮГ»</t>
  </si>
  <si>
    <t>«Легат-Сервис»</t>
  </si>
  <si>
    <t>«Трак-Сервис Беседы»</t>
  </si>
  <si>
    <t>«МЗ ТОНАР»</t>
  </si>
  <si>
    <t>«Нара Авто Транс»</t>
  </si>
  <si>
    <t>«РязаньСкан»</t>
  </si>
  <si>
    <t>«РУМОС-Комтранс»</t>
  </si>
  <si>
    <t>«Тверьстроймаш»</t>
  </si>
  <si>
    <t>«ЯрТракСервис»</t>
  </si>
  <si>
    <t>«ВологдаСкан»</t>
  </si>
  <si>
    <t>«Сервис Транс»</t>
  </si>
  <si>
    <t>«Евро Техник»</t>
  </si>
  <si>
    <t>«Техцентры Сотранс»</t>
  </si>
  <si>
    <t>«Северо-Западный Транспортно-сервисный центр»</t>
  </si>
  <si>
    <t>«Техпортавтосервис»</t>
  </si>
  <si>
    <t>«ИВ-Сервис»</t>
  </si>
  <si>
    <t>«Парнасавтокомплекс»</t>
  </si>
  <si>
    <t>«Питер Бас Центр»</t>
  </si>
  <si>
    <t>«Компания Альфа»</t>
  </si>
  <si>
    <t>«Тиропанефтранс»</t>
  </si>
  <si>
    <t>«Астон-Сервис»</t>
  </si>
  <si>
    <t>«Дельтаскан»</t>
  </si>
  <si>
    <t>«Балтранс»</t>
  </si>
  <si>
    <t>«КАВКАЗ Автосервис»</t>
  </si>
  <si>
    <t>«Грифон»</t>
  </si>
  <si>
    <t>«Уралтехцентр»</t>
  </si>
  <si>
    <t>«ЕВРОФУРА»</t>
  </si>
  <si>
    <t>«Днепро-Скан»</t>
  </si>
  <si>
    <t>«Дейв Экспресс Сервис»</t>
  </si>
  <si>
    <t>«Автокомплект»</t>
  </si>
  <si>
    <t>«Камион-ЛТД»</t>
  </si>
  <si>
    <t>«Аванти-групп»</t>
  </si>
  <si>
    <t>«АТП Атлант»</t>
  </si>
  <si>
    <t>«Анкомтех»</t>
  </si>
  <si>
    <t>«Трак Сервис Львов»</t>
  </si>
  <si>
    <t>«Витэсс-Авто»</t>
  </si>
  <si>
    <t>«Пневмо-Авто»</t>
  </si>
  <si>
    <t>«ТРАК ДРАЙВ»</t>
  </si>
  <si>
    <t>«Сервис-ДАФ-Барановичи»</t>
  </si>
  <si>
    <t>«СП Курс»</t>
  </si>
  <si>
    <t>«Белмагистральавтотранс»</t>
  </si>
  <si>
    <t>«ВИТ-М»</t>
  </si>
  <si>
    <t>«Траквест»</t>
  </si>
  <si>
    <t>«ОДО Сервис-24»</t>
  </si>
  <si>
    <t>«М-Транс»</t>
  </si>
  <si>
    <t>«Евро Трак Лтд»</t>
  </si>
  <si>
    <t>«Ист-Авто-Лада»</t>
  </si>
  <si>
    <t>«Бизнестраксервис»</t>
  </si>
  <si>
    <t>«Совавто-Сервис»</t>
  </si>
  <si>
    <t>«АвтоСпецЦентр Владимир»</t>
  </si>
  <si>
    <t>«Еврофура»</t>
  </si>
  <si>
    <t>«Автодеталь»</t>
  </si>
  <si>
    <t>«Липецккомтранс»</t>
  </si>
  <si>
    <t>«ААА ТракСервис»</t>
  </si>
  <si>
    <t>«ИНТЕРТРАНССЕРВИС»</t>
  </si>
  <si>
    <t>«Скан Юго-Восток»</t>
  </si>
  <si>
    <t>«ТрансМан»</t>
  </si>
  <si>
    <t>«Ферронордик Машины»</t>
  </si>
  <si>
    <t>«Скания Сервис»</t>
  </si>
  <si>
    <t>«АТЛАНТ-СЕРВИС»</t>
  </si>
  <si>
    <t>«Север-Скан АВТО»</t>
  </si>
  <si>
    <t>«ДАФ Сервис Москва»</t>
  </si>
  <si>
    <t>«Агроресурс»</t>
  </si>
  <si>
    <t>«БМ ТЕХНИК Рус»</t>
  </si>
  <si>
    <t>«Юнайтед Тракс Сервисиз»</t>
  </si>
  <si>
    <t>«Транзит-B»</t>
  </si>
  <si>
    <t>«Кассборер»</t>
  </si>
  <si>
    <t>«ЯрКамп-Сервис»</t>
  </si>
  <si>
    <t>«АрхСкан»</t>
  </si>
  <si>
    <t>«ВологдаТракСервис»</t>
  </si>
  <si>
    <t>«Континел Трак Сервис»</t>
  </si>
  <si>
    <t>«Автоцентр Кардан»</t>
  </si>
  <si>
    <t>«Лорри Сервис»</t>
  </si>
  <si>
    <t>«Евросервис»</t>
  </si>
  <si>
    <t>«АКТ Автоцентр Коммерческого Транспорта»</t>
  </si>
  <si>
    <t>«Боровичи Трак Сервис»</t>
  </si>
  <si>
    <t>«АвтоБулл»</t>
  </si>
  <si>
    <t>«Автоцентр Обухово»</t>
  </si>
  <si>
    <t>«Гранат Трак»</t>
  </si>
  <si>
    <t>«Рентрак Трейд»</t>
  </si>
  <si>
    <t>«Скания Сервис — Шушары»</t>
  </si>
  <si>
    <t>«Совавто»</t>
  </si>
  <si>
    <t>«Юнайтед Сервис»</t>
  </si>
  <si>
    <t>«СТО Череповец»</t>
  </si>
  <si>
    <t>«АвтоСтарт»</t>
  </si>
  <si>
    <t>«ВолгаКамазАвтосервис»</t>
  </si>
  <si>
    <t>«Зубр - В.А.Л.»</t>
  </si>
  <si>
    <t>«ТахографТракСервис»</t>
  </si>
  <si>
    <t>«Тракс Стар»</t>
  </si>
  <si>
    <t>«Краснодарский а/ц Камаз»</t>
  </si>
  <si>
    <t>«СочиТракСервис»</t>
  </si>
  <si>
    <t>«Першерон»</t>
  </si>
  <si>
    <t>«Нейс-Юг»</t>
  </si>
  <si>
    <t>«РостовТракСервис»</t>
  </si>
  <si>
    <t>«ТаганрогТехСервис»</t>
  </si>
  <si>
    <t>«КАМАЗТЕХОБСЛУЖИВАНИЕ»</t>
  </si>
  <si>
    <t>«Камион Сервис»</t>
  </si>
  <si>
    <t>«ВяткаСкан-Мотор»</t>
  </si>
  <si>
    <t>«ТехЦентр»</t>
  </si>
  <si>
    <t>«Гемма»</t>
  </si>
  <si>
    <t>«Маяк-Автоплюстехнологии»</t>
  </si>
  <si>
    <t>«ЛидерТрак»</t>
  </si>
  <si>
    <t>«МАНтехно»</t>
  </si>
  <si>
    <t>«Приволжье-ТрансСервис НН»</t>
  </si>
  <si>
    <t>«РБА-Пенза»</t>
  </si>
  <si>
    <t>«Интер»</t>
  </si>
  <si>
    <t>«Пермавтотехника»</t>
  </si>
  <si>
    <t>«ГольфстримСервис»</t>
  </si>
  <si>
    <t>«АВТОВАЗТРАНС»</t>
  </si>
  <si>
    <t>«Ульяновск-Скан»</t>
  </si>
  <si>
    <t>«АвтоЛидер-Восток»</t>
  </si>
  <si>
    <t>«Автолидер-Север»</t>
  </si>
  <si>
    <t>«Омегаскан»</t>
  </si>
  <si>
    <t>«Сеспель»</t>
  </si>
  <si>
    <t>«Дорисс-Нефтепродукт»</t>
  </si>
  <si>
    <t>«Тахомастер»</t>
  </si>
  <si>
    <t>«Авторемонтное предприятие на Промышленном 11»</t>
  </si>
  <si>
    <t>«Уралтраксервис»</t>
  </si>
  <si>
    <t>«Уралэкосервистранс»</t>
  </si>
  <si>
    <t>«Автомагистраль-Трак»</t>
  </si>
  <si>
    <t>«ЕвроАзия»</t>
  </si>
  <si>
    <t>«АлтАвто»</t>
  </si>
  <si>
    <t>«Сибтракскан»</t>
  </si>
  <si>
    <t>«Автолайнер»</t>
  </si>
  <si>
    <t>«Берг»</t>
  </si>
  <si>
    <t>«Спецтехника»</t>
  </si>
  <si>
    <t>«ФорсАвто»</t>
  </si>
  <si>
    <t>«Магаданский Автоцентр КАМАЗ»</t>
  </si>
  <si>
    <t>«Петропавловск-Камчатский Автоцентр КамАЗ»</t>
  </si>
  <si>
    <t>«НЭК»</t>
  </si>
  <si>
    <t>«Сахалин-ЗапчастьСервис»</t>
  </si>
  <si>
    <t>«Авто-Док»</t>
  </si>
  <si>
    <t>«Альфа Лтд»</t>
  </si>
  <si>
    <t>«Шварцмюллер Украина»</t>
  </si>
  <si>
    <t>«Укрростехно»</t>
  </si>
  <si>
    <t>«Лонгран»</t>
  </si>
  <si>
    <t>«Трак Центр Лтд»</t>
  </si>
  <si>
    <t>«Транс Логистик»</t>
  </si>
  <si>
    <t>«ЛФ Интертрансгруп»</t>
  </si>
  <si>
    <t>«Мацько Трак Сервис»</t>
  </si>
  <si>
    <t>«Транс-Сервис-1»</t>
  </si>
  <si>
    <t>«Украинское зерно»</t>
  </si>
  <si>
    <t>«Журавлына»</t>
  </si>
  <si>
    <t>«Камаз-Транс-Сервис»</t>
  </si>
  <si>
    <t>«Стеллар Лтд»</t>
  </si>
  <si>
    <t>«Харьков Скан»</t>
  </si>
  <si>
    <t>«КТК Транс»</t>
  </si>
  <si>
    <t>«АФ-Транс Сервис»</t>
  </si>
  <si>
    <t>«Прима-Транс»</t>
  </si>
  <si>
    <t>«Белавтогаз»</t>
  </si>
  <si>
    <t>«Миллениум Групп»</t>
  </si>
  <si>
    <t>«Казпневмосервис»</t>
  </si>
  <si>
    <t>«МИГ-Автосервис»</t>
  </si>
  <si>
    <t>«СВС - Алматы»</t>
  </si>
  <si>
    <t>«СВС - Астана»</t>
  </si>
  <si>
    <t>«СВС - Восток»</t>
  </si>
  <si>
    <t>«Звезда Трак»</t>
  </si>
  <si>
    <t>СТФК «КАМАЗ»</t>
  </si>
  <si>
    <t>Группа компаний «ОМЕГА»</t>
  </si>
  <si>
    <t>ш. Энтузиастов, д. 31, стр. 38</t>
  </si>
  <si>
    <t>Сумгаит ш., район Хирдалан, Абшерон, AZ0100</t>
  </si>
  <si>
    <t>Московское ш., 6А</t>
  </si>
  <si>
    <t>Московская обл., г. Бронницы, Каширское ш. 2, ТК "Бронницы"</t>
  </si>
  <si>
    <t>Московская обл., г. Бронницы, Каширское ш., д. 2</t>
  </si>
  <si>
    <t>Ярославское ш., д. 114 Д</t>
  </si>
  <si>
    <t>Московская обл., 29 км Ленинградского ш., ТСК "Ленинградка"</t>
  </si>
  <si>
    <t>10-й км от МКАД по Горьковскому ш. (правая сторона)  ш. Энтузиастов, дом 84, ТЦ Колесо, 2 этаж</t>
  </si>
  <si>
    <t>Новорязанское ш., д. 6</t>
  </si>
  <si>
    <t>​Старицкое ш., дом 15</t>
  </si>
  <si>
    <t>г. Тула, Новомосковское ш., д. 54/1</t>
  </si>
  <si>
    <t xml:space="preserve">Окружное ш., д. 9Б </t>
  </si>
  <si>
    <t>Ленинградское ш., д. 65</t>
  </si>
  <si>
    <t>Ваулиногорское ш., д. 16</t>
  </si>
  <si>
    <t>ул. Ростовское ш., д. 52/4 (р-он Катюши)</t>
  </si>
  <si>
    <t>250 метров от кольца на пересечении Маевского ш. и трассы Р251</t>
  </si>
  <si>
    <t>Старомарьевское ш., д. 19</t>
  </si>
  <si>
    <t>Пятигорское ш., д. 19б</t>
  </si>
  <si>
    <t>ул.  ул. ш.йная, д. 3/3</t>
  </si>
  <si>
    <t>Ново-Астраханское ш., д. 81</t>
  </si>
  <si>
    <t>пос. Кугеси, ул. ш.йная, д. 27а</t>
  </si>
  <si>
    <t>Нефтеюганское ш. 11</t>
  </si>
  <si>
    <t>Хмельницкое ш., д. 145</t>
  </si>
  <si>
    <t>ул.ш.йная,19/1</t>
  </si>
  <si>
    <t>Варшавское ш., владение 248</t>
  </si>
  <si>
    <t>г. Домодедово, мкр. Северный, Каширское ш., д. 7</t>
  </si>
  <si>
    <t>Куйбышевское ш., д. 25, стр. 15А</t>
  </si>
  <si>
    <t>Старицкое ш., д. 30</t>
  </si>
  <si>
    <t>Ваулиногорское ш.</t>
  </si>
  <si>
    <t>г. Дзержинск, Игумновское ш., здание 2</t>
  </si>
  <si>
    <t>пос. Мехзавод, Московское ш., д. 27</t>
  </si>
  <si>
    <t>пгт.. Подгороднее, 865 км. ш. Волгоград-Кишинев,</t>
  </si>
  <si>
    <t>Киевское ш., д. 143-А</t>
  </si>
  <si>
    <t>пгт.. Калиновка, 50 километр ш. Киев-Чоп, ул. Киевская, д. 37</t>
  </si>
  <si>
    <t>Грабцевское ш., д. 22</t>
  </si>
  <si>
    <t>Солнечногорский район, 49 км Ленинградского ш., стр. 49/4</t>
  </si>
  <si>
    <t>мкр. Павельцево, Новое ш., 30А</t>
  </si>
  <si>
    <t>п. ГПЗ Константиново, объездное ш., строение 3</t>
  </si>
  <si>
    <t>Домодедовское ш., д. 7</t>
  </si>
  <si>
    <t>Окружное ш., д. 9б</t>
  </si>
  <si>
    <t>Мурманское ш., 14 км.</t>
  </si>
  <si>
    <t>Московское ш., д. 165</t>
  </si>
  <si>
    <t>п. Шушары, Московское ш., д. 185</t>
  </si>
  <si>
    <t>Кирилловское ш., д. 52А</t>
  </si>
  <si>
    <t>Мариупольское ш., д. 50-34.</t>
  </si>
  <si>
    <t>Московское ш., д. 477, корпус 1</t>
  </si>
  <si>
    <t>ш. Космонавтов, д. 395</t>
  </si>
  <si>
    <t>Южное ш., д. 24</t>
  </si>
  <si>
    <t>ул. Северное ш., 15 д</t>
  </si>
  <si>
    <t>Марчеканское ш., 44</t>
  </si>
  <si>
    <t>21-й км. Житомирского ш.</t>
  </si>
  <si>
    <t>Бучанское ш., д. 20</t>
  </si>
  <si>
    <t>ш. Алаш д.42</t>
  </si>
  <si>
    <t>Кахетинское ш., 63 км.</t>
  </si>
  <si>
    <t>Пр-т Д. Агмашенебели, 12км</t>
  </si>
  <si>
    <t>Аксайский пр-т, д. 28</t>
  </si>
  <si>
    <t>Пр-т Карла Марка, д. 76а-42</t>
  </si>
  <si>
    <t>Пр-т Д. Агмашенебели, 12 км.</t>
  </si>
  <si>
    <t>Московский пр-т, д. 97</t>
  </si>
  <si>
    <t>Пр-т Культуры 40</t>
  </si>
  <si>
    <t>Пр-т Кирова, д. 10</t>
  </si>
  <si>
    <t>Пр-т 100-летия Владивостока, д. 161а</t>
  </si>
  <si>
    <t>Московский пр-т 97А</t>
  </si>
  <si>
    <t>ул. Малая объездная, СО «Тасай» 119 квартал</t>
  </si>
  <si>
    <t>Моерс (Германия)</t>
  </si>
  <si>
    <t>+7 (495) 783-60-90, +7 (495) 781-45-55</t>
  </si>
  <si>
    <t>ABS, EBS,TEBS-E (только прицепы)</t>
  </si>
  <si>
    <t>ABS, EBS,TEBS, ECAS (только прицепы)</t>
  </si>
  <si>
    <t>+7 (4832) 63-9508 </t>
  </si>
  <si>
    <t>+7 (4832) 32-04-30</t>
  </si>
  <si>
    <t>+7 (961) 258 28 59, +7 (905) 619 96 66</t>
  </si>
  <si>
    <t>+7 (4732) 60-61-67, +7 (4732) 60-61-66</t>
  </si>
  <si>
    <t>+7 (495) 781-80-34</t>
  </si>
  <si>
    <t>+7 (495) 500-35-85 доб. 1701 </t>
  </si>
  <si>
    <t>+7 (495) 276-11-17 доб. 6251, 6252, 6254, 6255</t>
  </si>
  <si>
    <t>+7 (495) 276-11-17 доб. 6241, 6242, 6243, 6245</t>
  </si>
  <si>
    <t>+7 (916) 811 12 21</t>
  </si>
  <si>
    <t>+7 (495) 287-43-44</t>
  </si>
  <si>
    <t>+7 (495) 500-35-85 доб. 1148</t>
  </si>
  <si>
    <t>«ТракСервис» (Обухово)</t>
  </si>
  <si>
    <t>+7 (495) 276-11-17 доб. 6380, 6381, 6382, 6383, 6384</t>
  </si>
  <si>
    <t>+7 (812) 327-65-20, 8 (800) 333-65-20</t>
  </si>
  <si>
    <t>+7 (861) 200-2738</t>
  </si>
  <si>
    <t>+7 (879) 325-52-22</t>
  </si>
  <si>
    <t>+7 (3532) 90-81-89,  +7 (3532) 96-31-46</t>
  </si>
  <si>
    <t>+7 (342) 294-68-74 (73)</t>
  </si>
  <si>
    <t>8 (800) 234-51-00</t>
  </si>
  <si>
    <t xml:space="preserve">8 (800) 700-28-86, +7 (922) 706-68-99 </t>
  </si>
  <si>
    <t>+7 (3842) 63-97-72 </t>
  </si>
  <si>
    <t>+7 (383) 356-61-65, 8 (800) 770-78-54</t>
  </si>
  <si>
    <t>+7 (3912) 55-05-01, +7 (3912) 71-09-14</t>
  </si>
  <si>
    <t>+7 (3822) 22-06-66</t>
  </si>
  <si>
    <t>+7 (4212) 40-83-31</t>
  </si>
  <si>
    <t>8 (800) 100-53-54, +7 (495) 926-10-67</t>
  </si>
  <si>
    <t>+7 (351) 247-50-51, 8 (800) 700-28-86</t>
  </si>
  <si>
    <t>+7 (3852) 53-95-95, 8 (800) 70-56-29</t>
  </si>
  <si>
    <t>+49 (0) 284-188-270-00</t>
  </si>
  <si>
    <t>+996 (312) 34-55-04, +996 (555) 53-62-63</t>
  </si>
  <si>
    <t>+375 (214) 77-53-09</t>
  </si>
  <si>
    <t>+375 (165) 64-20-32</t>
  </si>
  <si>
    <t>+375 (216) 54-74-89; +375 (216) 54-74-88</t>
  </si>
  <si>
    <t>8 (0236) 21-20-00</t>
  </si>
  <si>
    <t>+375 (222) 47-90-62</t>
  </si>
  <si>
    <t>+375 (17) 291-91-76; +375 (17) 291-81-14</t>
  </si>
  <si>
    <t>+375 (17) 308-00-00</t>
  </si>
  <si>
    <t>8 (0154) 55 17 95</t>
  </si>
  <si>
    <t>8 (0152) 52 10 50</t>
  </si>
  <si>
    <t>+375 (152) 60-60-44; +375 (152) 60-60-55; +375 (152) 74-68-03</t>
  </si>
  <si>
    <t>+375 (232) 22-12-60; +375 (232) 22-12-62</t>
  </si>
  <si>
    <t>+375 (212) 47-05-05</t>
  </si>
  <si>
    <t xml:space="preserve"> 8 (0162) 29-75-04</t>
  </si>
  <si>
    <t>+375 (162) 41-04-40; +375 (162) 41-04-13</t>
  </si>
  <si>
    <t>+375 (225) 72-65-45</t>
  </si>
  <si>
    <t>8 (0163) 49-63-64</t>
  </si>
  <si>
    <t>+7 (8172) 539-310, +7 (8172) 70-31-92</t>
  </si>
  <si>
    <t>+7 (351) 772−44−96, +7 (351) 247-50-51 доб. 2101, 8 (800) 700-28-86</t>
  </si>
  <si>
    <t>8 (016) 357-70-68</t>
  </si>
  <si>
    <t>+373 (69) 14-30-70; 69 10-12-18</t>
  </si>
  <si>
    <t>+7 (4922) 37-33-69, +7 (920) 916-99-99</t>
  </si>
  <si>
    <t>+7 (910) 598-54-53, +7 (4842) 77-75-75</t>
  </si>
  <si>
    <t>+7 (49679) 6-86-54, +7 (925) 748-62-06</t>
  </si>
  <si>
    <t>+7(499) 713-52-01, +7 (901) 183-52-01</t>
  </si>
  <si>
    <t>+7 (812) 363-21-01</t>
  </si>
  <si>
    <t>+7 (8617) 67-59-99, 7 (918) 470-33-37</t>
  </si>
  <si>
    <t>+7  (8332) 51-38-51, 78-77-32</t>
  </si>
  <si>
    <t xml:space="preserve"> +7 (8552) 40-94-09</t>
  </si>
  <si>
    <t xml:space="preserve"> +7 (8552) 47-06-53</t>
  </si>
  <si>
    <t>+7 (8412) 20-55-64</t>
  </si>
  <si>
    <t>+7 (846) 279-22-07, +7 (846) 279-22-08</t>
  </si>
  <si>
    <t>+7 (8482) 79-05-10 (доб.) 3111, +7 (8482) 39-16-94</t>
  </si>
  <si>
    <t>+7 (347) 293-41-58</t>
  </si>
  <si>
    <t xml:space="preserve">8 (800) 775-55-54  </t>
  </si>
  <si>
    <t xml:space="preserve"> 8 (800) 100-51-31, +7 (3462) 51-51-51</t>
  </si>
  <si>
    <t>8 (800) 700-65-60, +7 (812) 611-02-03</t>
  </si>
  <si>
    <t>8 (800) 700-22-35, +7 (3852) 55-53-85</t>
  </si>
  <si>
    <t xml:space="preserve"> +7 (3952) 55-33-10,+7 (3952) 55-33-79</t>
  </si>
  <si>
    <t xml:space="preserve"> +7 (3952) 70-75-16, +7 (395) 263-11-00</t>
  </si>
  <si>
    <t>8 (800) 500-07-98</t>
  </si>
  <si>
    <t>+7 (914) 703-86-85</t>
  </si>
  <si>
    <t xml:space="preserve">+380 (45) 979-50-56 / 57 / 58 </t>
  </si>
  <si>
    <t>+380 (352) 43-10-97</t>
  </si>
  <si>
    <t>+375 (17) 512-51-71</t>
  </si>
  <si>
    <t xml:space="preserve">+7 (7152) 53-90-58, +7 (701) 748-86-33, </t>
  </si>
  <si>
    <t>+7 (7252) 28-10-21, +7 (777) 448-22-78</t>
  </si>
  <si>
    <t>ABS, TEBSE, ECAS</t>
  </si>
  <si>
    <t>ABS, EBS3, EBS, ECAS, TEBS-E</t>
  </si>
  <si>
    <t>ABS, TEBSE, EBS 3</t>
  </si>
  <si>
    <t>ABS, EBS, TEBS-E</t>
  </si>
  <si>
    <t>ABS, EBS, ECAS, TEBS-E  (только прицепы)</t>
  </si>
  <si>
    <t>КамАЗ ABS, ECAS</t>
  </si>
  <si>
    <t>ABS, ECAS, EBS 3 КамАЗ</t>
  </si>
  <si>
    <t>ABS, ECAS, КамАЗ, МАЗ</t>
  </si>
  <si>
    <t>ABS, ECAS, EBS (тягач, автобус, КамАЗ)</t>
  </si>
  <si>
    <t>TEBS, EBS (только прицепы)</t>
  </si>
  <si>
    <t>ABS, ECAS, T-EBS, EBS, EBS 3, КамАЗ</t>
  </si>
  <si>
    <t>ABS, EBS, ECAS,TEBS-E (только прицепы)</t>
  </si>
  <si>
    <t>ABS, EBS, TEBS-E2 (только прицепы)</t>
  </si>
  <si>
    <t>ABS, ECAS, EBS, КамАЗ</t>
  </si>
  <si>
    <t>ABS, EBS, ECAS, TEBS-E, КамАЗ (автобусы, прицепы)</t>
  </si>
  <si>
    <t>EBS, TEBS-E, (только прицепы)</t>
  </si>
  <si>
    <t>TEBS-E, (только прицепы)</t>
  </si>
  <si>
    <t>TEBS-E, ABS, ECAS,</t>
  </si>
  <si>
    <t>ABS, EBS, TEBS, TEBS-E, ECAS</t>
  </si>
  <si>
    <t>ABS, ECAS, EBS, TEBS (только прицепы)</t>
  </si>
  <si>
    <t>EBS, ECAS (только прицепы)</t>
  </si>
  <si>
    <t>EBS, ECAS, TEBS-E (только прицепы)</t>
  </si>
  <si>
    <t>ул. Промышленная, д. 17, лит 3</t>
  </si>
  <si>
    <t>Инженерный 40-1 пр., 10</t>
  </si>
  <si>
    <t>ул. Дружбы, 10</t>
  </si>
  <si>
    <t>Продажа диагностического ПО</t>
  </si>
  <si>
    <t>Московское шосее, 161 к10 лит.Л</t>
  </si>
  <si>
    <t>+7 (812) 320-50-90 (доб. 7120)</t>
  </si>
  <si>
    <t>ЗАО "ОРЕХ"</t>
  </si>
  <si>
    <t>ул. Станция Стройка, вл. 3</t>
  </si>
  <si>
    <t>+7 (495) 741-66-99</t>
  </si>
  <si>
    <t>ABS, ECAS, EBS3 (КАМАЗ)</t>
  </si>
  <si>
    <t>«Большие детали» (СТО «Целая Фура»)</t>
  </si>
  <si>
    <t>Омская обл., с. Троицкое, ул. 1-я Луговая, 9а</t>
  </si>
  <si>
    <t>+7 (3812) 91-74-07</t>
  </si>
  <si>
    <t>ABS, EBS 3, ECAS, TEBS-E</t>
  </si>
  <si>
    <t>ул. 2-я Брянская, 18а</t>
  </si>
  <si>
    <t>+7(391) 2-555-228, 2-555-258</t>
  </si>
  <si>
    <t>ул. Башиловская д.10А</t>
  </si>
  <si>
    <t>Белово</t>
  </si>
  <si>
    <t>м-он Технологический, д. 14</t>
  </si>
  <si>
    <t>+7 (38452) 9 74 13, +7 (38452) 9 74 18</t>
  </si>
  <si>
    <t>«Транзит»</t>
  </si>
  <si>
    <t>пер-к Софьи Перовской, 38</t>
  </si>
  <si>
    <t>+7 (4852) 67-05-49, 8(800) 333-09-29</t>
  </si>
  <si>
    <t>«Тарна» (СибирьТракСервис)</t>
  </si>
  <si>
    <t>Аксай</t>
  </si>
  <si>
    <t>АВТОФОРУМ</t>
  </si>
  <si>
    <t>ул. Западная, д.33</t>
  </si>
  <si>
    <t>+7 (928) 750-26-55</t>
  </si>
  <si>
    <t>«АвтоПрицепКомплект»</t>
  </si>
  <si>
    <t>"ГК "Омега""</t>
  </si>
  <si>
    <t>ул. Вятская 118</t>
  </si>
  <si>
    <t>+7 (863) 221-73-11</t>
  </si>
  <si>
    <t>+7 (4812) 25-05-55</t>
  </si>
  <si>
    <t>ABS, ECAS, КамАз</t>
  </si>
  <si>
    <t>+7 (812) 416-90-00</t>
  </si>
  <si>
    <t>Улан-Удэ</t>
  </si>
  <si>
    <t>TEBS-E</t>
  </si>
  <si>
    <t>"ИТС АвтоГрупп"</t>
  </si>
  <si>
    <t>+7 (495) 320-05-00</t>
  </si>
  <si>
    <t>ABS, ECAS, TEBS-E КамАз</t>
  </si>
  <si>
    <t>Column1</t>
  </si>
  <si>
    <t>Воронеж, пос. Отрадное</t>
  </si>
  <si>
    <t>"ГрузАвто-36"</t>
  </si>
  <si>
    <t>519 км трассы М4 Дон</t>
  </si>
  <si>
    <t>+7 (473) 233-22-00</t>
  </si>
  <si>
    <t>+7 (383) 356-61-65, 8 800 770 78 54</t>
  </si>
  <si>
    <t>«Мотор-Мастер»</t>
  </si>
  <si>
    <t>Лебедева, д.1</t>
  </si>
  <si>
    <t>+7 (843) 533-15-15</t>
  </si>
  <si>
    <t>«ТРАК СЕРВИС»</t>
  </si>
  <si>
    <t>Загородное шоссе, 15/1</t>
  </si>
  <si>
    <t>+7 (3532) 61-16-16</t>
  </si>
  <si>
    <t>ABS, ECAS, EBS 3, КАМАЗ</t>
  </si>
  <si>
    <t>EBS-3, КамАЗ</t>
  </si>
  <si>
    <t>ABS, ECAS, EBS-3, КамАЗ</t>
  </si>
  <si>
    <t>Шоссе Революции, 69 А</t>
  </si>
  <si>
    <t>п. Шушары, ул. Поселковая, д.12 лит. В</t>
  </si>
  <si>
    <t>ТД "РИАТ-Запчасть"</t>
  </si>
  <si>
    <t xml:space="preserve"> 8(800) 100–10–96, +7 (343) 271-47-27</t>
  </si>
  <si>
    <t>8 (800) 333-17-27</t>
  </si>
  <si>
    <t>Алматы(Рыскулова)</t>
  </si>
  <si>
    <t>ул. Рыскулова, 57В</t>
  </si>
  <si>
    <t>Алматы(Каскелен)</t>
  </si>
  <si>
    <t>Трасса Алматы-Бишкек 24км</t>
  </si>
  <si>
    <t>Алматы(Майлина)</t>
  </si>
  <si>
    <t>ул. Майлина, 85</t>
  </si>
  <si>
    <t xml:space="preserve"> +7 (777) 355 57 00</t>
  </si>
  <si>
    <t xml:space="preserve"> +7 (777) 355 57 03</t>
  </si>
  <si>
    <t>Алматы(Енбекши)</t>
  </si>
  <si>
    <t>г. Талгар,Кульджинский тракт, 29км</t>
  </si>
  <si>
    <t>Актау</t>
  </si>
  <si>
    <t>СВС-Актау</t>
  </si>
  <si>
    <t>Промзона №3, участок 34, база "Артек"</t>
  </si>
  <si>
    <t xml:space="preserve"> +7 (771) 775 75 25</t>
  </si>
  <si>
    <t>Атырау</t>
  </si>
  <si>
    <t>СВС-Атырау</t>
  </si>
  <si>
    <t>Уральск</t>
  </si>
  <si>
    <t>СВС-Уральск</t>
  </si>
  <si>
    <t>ул. Шолохова, 9/1</t>
  </si>
  <si>
    <t xml:space="preserve"> +7 (777) 061 01 77</t>
  </si>
  <si>
    <t>Актобе</t>
  </si>
  <si>
    <t>СВС-Актобе</t>
  </si>
  <si>
    <t>СВС-Караганда</t>
  </si>
  <si>
    <t>Проспект Бухар-Жирау, 81/1</t>
  </si>
  <si>
    <t>СВС-Семей</t>
  </si>
  <si>
    <t>ул. Мичурина, 81</t>
  </si>
  <si>
    <t>СВС-Усть-Каменогорск</t>
  </si>
  <si>
    <t>ул. Тракторная, 24</t>
  </si>
  <si>
    <t>Тараз</t>
  </si>
  <si>
    <t>СВС-Тараз</t>
  </si>
  <si>
    <t>ул. Ниеткалиева, 70А</t>
  </si>
  <si>
    <t xml:space="preserve"> +7 (705) 107 24 72</t>
  </si>
  <si>
    <t>СВС-Бишкек</t>
  </si>
  <si>
    <t xml:space="preserve"> +9 (965) 50752000</t>
  </si>
  <si>
    <t>ул. Университетская 25/2</t>
  </si>
  <si>
    <t xml:space="preserve"> +7(3462) 222-416</t>
  </si>
  <si>
    <t xml:space="preserve">  «Югра Смарт Сервис»</t>
  </si>
  <si>
    <t>«СпецПрибор»</t>
  </si>
  <si>
    <t>ул. Заринская, д. 14</t>
  </si>
  <si>
    <t xml:space="preserve"> +7 (3852)504250,  +79059810896</t>
  </si>
  <si>
    <t>ABS, EBS, EBS 3, TEBS-E, ECAS</t>
  </si>
  <si>
    <t>"Техпортавтосервис" Мурманск</t>
  </si>
  <si>
    <t>«Техпортавтосервис» Петрозаводск</t>
  </si>
  <si>
    <t>+7 (8332) 22-77-90</t>
  </si>
  <si>
    <t>"НОРМОТЕХ"</t>
  </si>
  <si>
    <t>Шиховское сельское поселение, дер. Подберезы, здание 87</t>
  </si>
  <si>
    <t>"Влако-Сервис"</t>
  </si>
  <si>
    <t>Хрящевское шоссе, 11</t>
  </si>
  <si>
    <t xml:space="preserve">ABS, TEBS-E, EBS </t>
  </si>
  <si>
    <t>+7 (8482) 60-80-80</t>
  </si>
  <si>
    <t>"Уником"</t>
  </si>
  <si>
    <t>Московское ш., д. 14а</t>
  </si>
  <si>
    <t>+7 (8422) 68-03-00</t>
  </si>
  <si>
    <t>Группа компаний «Союз-Регион»</t>
  </si>
  <si>
    <t>Металлургическая, 11</t>
  </si>
  <si>
    <t>+7 (8552) 44-30-50</t>
  </si>
  <si>
    <t>Старый Оскол</t>
  </si>
  <si>
    <t>"Оскол Трак"</t>
  </si>
  <si>
    <t>проспект Алексея Угарова, д. 33</t>
  </si>
  <si>
    <t>8 (800) 250-55-22</t>
  </si>
  <si>
    <t>ул.2-я Складская, 7</t>
  </si>
  <si>
    <t xml:space="preserve"> +7(383) 279-00-21; 347-02-56</t>
  </si>
  <si>
    <t>пер. Промышленный, 8А</t>
  </si>
  <si>
    <t>+7 (963) 566-46-76</t>
  </si>
  <si>
    <t>Смоленская обл., Ольша, восточнее села 500 м</t>
  </si>
  <si>
    <t>«ТемирТекс» (дилер КАМАЗ)</t>
  </si>
  <si>
    <t>«НТЦ Эврика-Трейд» (дилер КАМАЗ)</t>
  </si>
  <si>
    <t>«Байкал-Автотрак-Сервис» (дилер КАМАЗ)</t>
  </si>
  <si>
    <t>«Орион-Сервис» (дилер КАМАЗ)</t>
  </si>
  <si>
    <t>«КрасноярскийКАМАЗцентр» (дилер КАМАЗ)</t>
  </si>
  <si>
    <t>«Техавтоцентр» (дилер КАМАЗ)</t>
  </si>
  <si>
    <t>«Сибавторесурс»(дилер КАМАЗ)</t>
  </si>
  <si>
    <t>«РБА-Сибирь» (дилер КАМАЗ)</t>
  </si>
  <si>
    <t>«Омск-дизель» (дилер КАМАЗ)</t>
  </si>
  <si>
    <t>Солнечногорский проезд, 4</t>
  </si>
  <si>
    <t>+7 (495) 789-80-00</t>
  </si>
  <si>
    <t>«Форум-Авто»</t>
  </si>
  <si>
    <t>«ПКФ Атлант-Авто» (дилер КАМАЗ)</t>
  </si>
  <si>
    <t>«К2 GmbH»</t>
  </si>
  <si>
    <t>Автоцентр КАМАЗ</t>
  </si>
  <si>
    <t>ул. Северное кольцо, 49</t>
  </si>
  <si>
    <t>+7 (727) 220-20-30</t>
  </si>
  <si>
    <t>EBS, ECAS, TEBS-E, EBS-3</t>
  </si>
  <si>
    <t>ABS, EBS3 (КАМАЗ)</t>
  </si>
  <si>
    <t>Ростовская область, Шахты</t>
  </si>
  <si>
    <t>ТРАНСКОР +</t>
  </si>
  <si>
    <t xml:space="preserve">                                                                                                                           ул.Осавиахима, д.12</t>
  </si>
  <si>
    <t>+7(8636) 23-27-40, +7(903)462-23-80</t>
  </si>
  <si>
    <t>"ГК" "Омега""</t>
  </si>
  <si>
    <t>8(962)028-56-27</t>
  </si>
  <si>
    <t>TEBS-E, ECAS, ABS, MTS, TCE, EBS (прицепы)</t>
  </si>
  <si>
    <t>«Северо-Западный Транспортно-Сервисный Центр»</t>
  </si>
  <si>
    <t>Хирдалан</t>
  </si>
  <si>
    <t>М-Транс</t>
  </si>
  <si>
    <t>AZ0100, ул. Газанфар Халигов, Индустриальная зона 1</t>
  </si>
  <si>
    <t>+994 (12) 408-39-01</t>
  </si>
  <si>
    <t>Спайка</t>
  </si>
  <si>
    <t>0007, Ереван, ул. Аршакуняц, 252</t>
  </si>
  <si>
    <t>+37 (455) 80-08-50</t>
  </si>
  <si>
    <t>Львовский Филиал «Скания Украина»</t>
  </si>
  <si>
    <t>ABS, ECAS, EBS, TEBS-E2 (только прицепы и SCANIA)</t>
  </si>
  <si>
    <t>с. Рясне-Руське, Яворoвский р-н., Львoвская обл., ул. Кольцевая, д.1</t>
  </si>
  <si>
    <t>+380 32 235 0600</t>
  </si>
  <si>
    <t>Казанский проспект, 163а</t>
  </si>
  <si>
    <t xml:space="preserve"> +7 800 707 77 34, +7 (8552) 911-700</t>
  </si>
  <si>
    <t>+7 (495) 980‑62-30, +7 (495) 980‑62-32</t>
  </si>
  <si>
    <t>ORIENT-Global GmbH</t>
  </si>
  <si>
    <t>«ТракСервис» (Владимир)</t>
  </si>
  <si>
    <t>ул.Куйбышева, дом 4А</t>
  </si>
  <si>
    <t>+7 (960) 722-13-72; +7(960) 722-13-53</t>
  </si>
  <si>
    <t>Воронеж, Рамонский р-н, с.Айдарово</t>
  </si>
  <si>
    <t>«ГрузАвто Сервис-36»</t>
  </si>
  <si>
    <t>Промзона 2 тер, зона 5, участок 12-1</t>
  </si>
  <si>
    <t>8(800)222-09-33</t>
  </si>
  <si>
    <t>МО, г. Химки, мкр-н Подрезково, квартал Кирилловка, ТСК "Ленинградка", пав. №42</t>
  </si>
  <si>
    <t>«АРМТЕК» (г. Химки)</t>
  </si>
  <si>
    <t>+ 7 (495) 783-60-90 доб 1675/1676, +7 (495) 575-36-70, +7 8 (985) 226-80-60</t>
  </si>
  <si>
    <t xml:space="preserve">ABS, EBS, ECAS, TEBS-E2 </t>
  </si>
  <si>
    <t>"АВТОЛОГИСТИКА-транс"</t>
  </si>
  <si>
    <t>д. Пикино, Транспортная ул., участок 1, стр.1</t>
  </si>
  <si>
    <t>+7(495) 730-44-87</t>
  </si>
  <si>
    <t>ABS, TEBS-E, EBS3, ECAS КамАЗ, прицепы</t>
  </si>
  <si>
    <t>«Т-ЗАПЧАСТИ»</t>
  </si>
  <si>
    <t xml:space="preserve">7 километр Старого Тобольского тракта, стр.17 </t>
  </si>
  <si>
    <t xml:space="preserve"> +7 (3452) 69-69-69,79-59-22</t>
  </si>
  <si>
    <t>«Автоцентр-Тюмень» (дилер КАМАЗ)</t>
  </si>
  <si>
    <t>+7 (495) 276‑11-17, +7 (495) 276‑11-19</t>
  </si>
  <si>
    <t>Гурьевский р-н, пос. Поддубное, ул. Архитектора Владимира Мазурика, 1</t>
  </si>
  <si>
    <t>Калининградская обл.</t>
  </si>
  <si>
    <t xml:space="preserve"> +7 (3522) 643-888, 643-444, 643-555</t>
  </si>
  <si>
    <t>Усть-Илимск</t>
  </si>
  <si>
    <t>ИП Филатов В.Г.</t>
  </si>
  <si>
    <t>Илимское шоссе 20/6</t>
  </si>
  <si>
    <t xml:space="preserve"> +7 (902)5793949, +7 (39535)40-920</t>
  </si>
  <si>
    <t>ECAS, ABS, VCS II</t>
  </si>
  <si>
    <t>"АвтоСтарт</t>
  </si>
  <si>
    <t>Промзона ТЭЦ-2</t>
  </si>
  <si>
    <t>Волгоградская обл. Волжский</t>
  </si>
  <si>
    <t>"Евро-Трак"</t>
  </si>
  <si>
    <t>ул. Пушкина 105г/1</t>
  </si>
  <si>
    <t>«М-Сервис»</t>
  </si>
  <si>
    <t>ул. Мостовая,18/1, стр. 2</t>
  </si>
  <si>
    <t xml:space="preserve"> +7 (3822) 238-777, 900-980</t>
  </si>
  <si>
    <t>ABS, EBS, EBS 3, ECAS, TEBS, TEBS-E</t>
  </si>
  <si>
    <t>«K2 GmbX» &amp; Aikos LTD</t>
  </si>
  <si>
    <t>Трасса Семей-Павлодар, д. 10</t>
  </si>
  <si>
    <t xml:space="preserve"> +7 (7476) 84-39-30</t>
  </si>
  <si>
    <t>ТУРКМЕНИСТАН</t>
  </si>
  <si>
    <t>ТАДЖИКИСТАН</t>
  </si>
  <si>
    <t>1 ПАРТНЁР</t>
  </si>
  <si>
    <t xml:space="preserve"> 1 ПАРТНЁР</t>
  </si>
  <si>
    <t>пр. Суюнбая, 258/4</t>
  </si>
  <si>
    <t xml:space="preserve"> +7 (727) 330-75-52, +7 (707) 550-09-84</t>
  </si>
  <si>
    <t>+49(0)28418827000,+998909068852</t>
  </si>
  <si>
    <t>VOLVO Group Kazakhstan</t>
  </si>
  <si>
    <t xml:space="preserve"> +7 (701) 784-45-13</t>
  </si>
  <si>
    <t>TEBS-E2(только прицепы)</t>
  </si>
  <si>
    <t>+7 (3412) 91-12-56</t>
  </si>
  <si>
    <t>ABS, ECAS, EBS3, TEBS-E, КАМАЗ</t>
  </si>
  <si>
    <t>ABS (КАМАЗ)</t>
  </si>
  <si>
    <t>Киевская обл., Киево-Святошинский р-н</t>
  </si>
  <si>
    <t>Синта-Груп</t>
  </si>
  <si>
    <t>с. Святопетровское, ул. Белгородская, 14</t>
  </si>
  <si>
    <t>380 (67) 246 50 85</t>
  </si>
  <si>
    <t>Востоксервистрансгруп</t>
  </si>
  <si>
    <t>+380 (96) 095-47-74; (99) 195-47-74; (93) 495-47-74</t>
  </si>
  <si>
    <t>Закарпатевротранс</t>
  </si>
  <si>
    <t>ул. Свято-Михайловская, 1а</t>
  </si>
  <si>
    <t>+38 (03131) 3-61-50</t>
  </si>
  <si>
    <t>Одесская обл.</t>
  </si>
  <si>
    <t>ЧП Долгополов</t>
  </si>
  <si>
    <t xml:space="preserve">с. Великий Дальник, </t>
  </si>
  <si>
    <t>+38(067) 557-02-27</t>
  </si>
  <si>
    <t>Черкасская обл.</t>
  </si>
  <si>
    <t>Крос-Нафто</t>
  </si>
  <si>
    <t>с. Городище</t>
  </si>
  <si>
    <t>Саранск</t>
  </si>
  <si>
    <t>ИП Ефимов В.Д.</t>
  </si>
  <si>
    <t>Лямбирское шоссе, д.2</t>
  </si>
  <si>
    <t>+7 (962) 597-88-76</t>
  </si>
  <si>
    <t>Калининград, Дзержинского, 246</t>
  </si>
  <si>
    <t>Калининград, Дзержинского, 244</t>
  </si>
  <si>
    <t>+7 (4012) 63-20-62</t>
  </si>
  <si>
    <t xml:space="preserve">  +7 (4012) 68-51-02</t>
  </si>
  <si>
    <t xml:space="preserve">  +7 (4012) 68-51-03</t>
  </si>
  <si>
    <t>«МБ тракс СПб»</t>
  </si>
  <si>
    <t xml:space="preserve">Московское шоссе  289, строение 1 </t>
  </si>
  <si>
    <t>+7 (812) 677-03-78</t>
  </si>
  <si>
    <t xml:space="preserve">Сыктывкар </t>
  </si>
  <si>
    <t>Республика Коми, Выльторг, Сысольское шоссе 3</t>
  </si>
  <si>
    <t>+7(82130)7-26-07, +7(8212)288480</t>
  </si>
  <si>
    <t>«Сониктранс»</t>
  </si>
  <si>
    <t>Село Мирное, пер. Солнечныйб 4</t>
  </si>
  <si>
    <t>+7 800 700-96-19</t>
  </si>
  <si>
    <t>ABS,EBS3, TEBSE</t>
  </si>
  <si>
    <t>ABS, ECAS, EBS3, EBS, TEBSE</t>
  </si>
  <si>
    <t>«Сахаскансервис»</t>
  </si>
  <si>
    <t>ул. Билибина 10/7</t>
  </si>
  <si>
    <t xml:space="preserve">+7 (4112) 22 33 88 </t>
  </si>
  <si>
    <t>ABS, EBS3, ECAS, TEBS-E КамАЗ</t>
  </si>
  <si>
    <t>ул. Янки Купалы, 136</t>
  </si>
  <si>
    <t>+ 375 162 97 05 93, +375 44 557 05 93</t>
  </si>
  <si>
    <t>"Белавтомазсервис"</t>
  </si>
  <si>
    <t>ул. Барыкина, 232</t>
  </si>
  <si>
    <t>Республика Алания, Владикавказ</t>
  </si>
  <si>
    <t>"Омега"</t>
  </si>
  <si>
    <t>Архонское шоссе, 5</t>
  </si>
  <si>
    <t>8 (8672) 70-00-90</t>
  </si>
  <si>
    <t>ABS, EBS3,  ECAS CAN2 (КАМАЗ)</t>
  </si>
  <si>
    <t>ECAS CAN2, EBS 3 (КАМАЗ)</t>
  </si>
  <si>
    <t>«Перевозчик»</t>
  </si>
  <si>
    <t>ул. Власихинская, 144а</t>
  </si>
  <si>
    <t xml:space="preserve"> +7 (3852) 53-95-95,+7-903-947-68-87</t>
  </si>
  <si>
    <t>1 км ЕКАД, д.5</t>
  </si>
  <si>
    <t>«Глобал Трак Сервис Екатеринбург»</t>
  </si>
  <si>
    <t xml:space="preserve"> +7 (343) 253-59-59,  +7 (343) 278-60-08</t>
  </si>
  <si>
    <t>Ноябрьск</t>
  </si>
  <si>
    <t>«РИАТ-Ноябрьск»</t>
  </si>
  <si>
    <t>Промузел  Пелей, панель 11, дом 9</t>
  </si>
  <si>
    <t xml:space="preserve"> +7 (3496) 35-45-95</t>
  </si>
  <si>
    <t>«АВТОПОРТ 96»</t>
  </si>
  <si>
    <t>г. Берёзовский, Первомайский поселок, 3/1</t>
  </si>
  <si>
    <t xml:space="preserve"> +7 8(343) 361-07-34, +7 (922) 181-07-34</t>
  </si>
  <si>
    <t>VCS II, TEBS-D, TEBS-E</t>
  </si>
  <si>
    <t>«Курилотрансавто»</t>
  </si>
  <si>
    <t>с. Троицкое, ул. Омская,14</t>
  </si>
  <si>
    <t xml:space="preserve"> +7 (38175)2-85-85, 2-81-81, 2-86-86</t>
  </si>
  <si>
    <t>"ADELIA"</t>
  </si>
  <si>
    <t>"КАМАЗ Евро Сервис"</t>
  </si>
  <si>
    <t>+7(725)240-18-84, +7(725)240-15-13</t>
  </si>
  <si>
    <t>ABS, EBS-3</t>
  </si>
  <si>
    <t>с. Пригородное, ул. Серегина 1</t>
  </si>
  <si>
    <t xml:space="preserve"> +996772079595</t>
  </si>
  <si>
    <t xml:space="preserve"> +996772513315</t>
  </si>
  <si>
    <t>Мкр. Казыгурт, 102/1</t>
  </si>
  <si>
    <t>К2-Эйкос - Семей1</t>
  </si>
  <si>
    <t>трасса Семей-Павлодар 10</t>
  </si>
  <si>
    <t xml:space="preserve"> +7 (705) 798 69 13</t>
  </si>
  <si>
    <t>Павлодар</t>
  </si>
  <si>
    <t>К2-Эйкос - Павлодар</t>
  </si>
  <si>
    <t>К2-Эйкос - Астана</t>
  </si>
  <si>
    <t>шоссе АЛАШ 42</t>
  </si>
  <si>
    <t>К2-Эйкос - Караганда</t>
  </si>
  <si>
    <t>ул. Бензинная 1</t>
  </si>
  <si>
    <t>ул. Транспортная 17/1</t>
  </si>
  <si>
    <t>ул Парковая 57Б</t>
  </si>
  <si>
    <t>К2-Эйкос - Петропавловск</t>
  </si>
  <si>
    <t xml:space="preserve">К2-Эйкос - Усть-Каменогорск </t>
  </si>
  <si>
    <t>ул. Абая 160</t>
  </si>
  <si>
    <t>МОНГОЛИЯ</t>
  </si>
  <si>
    <t xml:space="preserve"> ул.Кипарисовая, д. 4</t>
  </si>
  <si>
    <t>+7 (8622) 27-07-77</t>
  </si>
  <si>
    <t>«ТМ ГРУПП»</t>
  </si>
  <si>
    <t>+7 (800) 234-15-40</t>
  </si>
  <si>
    <t>пер. Шишкина, д. 162</t>
  </si>
  <si>
    <t>ABS, EBS3, ECAS CAN2, TEBS-E (КАМАЗ)</t>
  </si>
  <si>
    <t xml:space="preserve"> +7 (86165) 4-25-04</t>
  </si>
  <si>
    <t>ул. Л. Толстого, д. 4</t>
  </si>
  <si>
    <t xml:space="preserve"> «КАМАВТОРЕСУРС»</t>
  </si>
  <si>
    <t>Краснодарский край, с. Полтавская</t>
  </si>
  <si>
    <t>«Запчасть Трейд»</t>
  </si>
  <si>
    <t>«РУВАЛ»</t>
  </si>
  <si>
    <t>«Фаворит»</t>
  </si>
  <si>
    <t>Научный проезд, дом 8, строение 4</t>
  </si>
  <si>
    <t>+7 (495) 544-43-00, 8 (800) 777-85-48</t>
  </si>
  <si>
    <t>Техник КНГ</t>
  </si>
  <si>
    <t>+7 (4132) 22-66-22</t>
  </si>
  <si>
    <t xml:space="preserve"> +7 (3842) 63-23-23, +7 983 253 23 23</t>
  </si>
  <si>
    <t>«ТракCервис»  (г. Ликино)</t>
  </si>
  <si>
    <t>М.О., Одинцовский район, с/п Жавороновское, дер.Ликино, 35-км Минского шоссе</t>
  </si>
  <si>
    <t>Архангельская область, п Вельск</t>
  </si>
  <si>
    <t>Горького 1, строение 22</t>
  </si>
  <si>
    <t>+7 (81836) 2-67-67</t>
  </si>
  <si>
    <t>ABS, EBS, TEBS-E2 (только прицепы)</t>
  </si>
  <si>
    <t>МКАД, 86 км, владение 13а, стр.1</t>
  </si>
  <si>
    <t xml:space="preserve"> ул. Горьковское ш., д. 47, к5</t>
  </si>
  <si>
    <t>+7 (843) 204-92-91</t>
  </si>
  <si>
    <t>+7 (831) 282-18-00</t>
  </si>
  <si>
    <t>+7 (342) 220-49-34</t>
  </si>
  <si>
    <t>+7 (846) 201-09-87</t>
  </si>
  <si>
    <t>ул. Сельская Богородская, д. 57, корпус 1, 2 этаж</t>
  </si>
  <si>
    <t>+7 (347) 293-54-88</t>
  </si>
  <si>
    <t>"РИАТ"</t>
  </si>
  <si>
    <t>ABS, ECAS CAN2, EBS3, TEBS-E, КАМАЗ</t>
  </si>
  <si>
    <t>"ТФК"</t>
  </si>
  <si>
    <t>Советский тракт, д. 44</t>
  </si>
  <si>
    <t>«Коммерческий транспорт Удмуртии»</t>
  </si>
  <si>
    <t>ул.Гагарина, д.81</t>
  </si>
  <si>
    <t>+7 (3412) 63-00-09</t>
  </si>
  <si>
    <t>+7 (8552) 53-44-43</t>
  </si>
  <si>
    <t>ТД «РИАТ-Запчасть»</t>
  </si>
  <si>
    <t>+7 (8552) 54-44-43</t>
  </si>
  <si>
    <t>ул. Кузбасская, д. 1, ЖЖ1</t>
  </si>
  <si>
    <t>+7 (831) 212-38-38</t>
  </si>
  <si>
    <t>«Самара-Скан»</t>
  </si>
  <si>
    <t>"ТФК" (филиал в г.Н.Новгороде)</t>
  </si>
  <si>
    <t>Камская, 47</t>
  </si>
  <si>
    <t>ABS, ECAS, TEBS-E, EBS, IVTM, EBS-3 (только прицепы)</t>
  </si>
  <si>
    <t>Карелия, Сегежа</t>
  </si>
  <si>
    <t>Сегежа, ул.Мелентьевой ,д.1</t>
  </si>
  <si>
    <t xml:space="preserve"> +7 (814) 314-00-14</t>
  </si>
  <si>
    <t>EBS, TEBS-E (только прицепы "Сеспель")</t>
  </si>
  <si>
    <t>Бештаугорское шоссе , д.195 , стр.3</t>
  </si>
  <si>
    <t>8 (8442) 26-02-66</t>
  </si>
  <si>
    <t>8 (861) 210-13-80</t>
  </si>
  <si>
    <t>8 (863) 203-79-82</t>
  </si>
  <si>
    <t>ГК «Евротехсервис»</t>
  </si>
  <si>
    <t>ул. Тимофея Чаркова, 8г</t>
  </si>
  <si>
    <t>+7  (3452)  39-39-09</t>
  </si>
  <si>
    <t>ул. 3-й км. Левобережного подхода</t>
  </si>
  <si>
    <t>ул. Индустриальная 17/1</t>
  </si>
  <si>
    <t>Магнитогорск</t>
  </si>
  <si>
    <t>«ДСТ»</t>
  </si>
  <si>
    <t>ул. Кирова 100</t>
  </si>
  <si>
    <t>«ТрансМаг»</t>
  </si>
  <si>
    <t>Чебаркуль</t>
  </si>
  <si>
    <t>«Pit-Stop»</t>
  </si>
  <si>
    <t>пос. Пугачевский, д.1 трасса М5 1707 км</t>
  </si>
  <si>
    <t xml:space="preserve">«Еврофура» </t>
  </si>
  <si>
    <t>ул. Солнечная 12/20</t>
  </si>
  <si>
    <t>Емельяновский р-н,М53 805км, Кемпинг</t>
  </si>
  <si>
    <t>Ачинск</t>
  </si>
  <si>
    <t>Канск</t>
  </si>
  <si>
    <t>шоссе "Байкал", стр.5 (АЗС КНП №62)</t>
  </si>
  <si>
    <t>ул. Залесная, д.2, стр.1, пом.21</t>
  </si>
  <si>
    <t>пос. Армейский, ул.Восточная 1/2</t>
  </si>
  <si>
    <t>г. Омск, ул. Семиреченская, д. 49б  </t>
  </si>
  <si>
    <t>«Трак энд Трейлер»</t>
  </si>
  <si>
    <t>«СТИЛ»</t>
  </si>
  <si>
    <t>ул. Малыгина 11/1</t>
  </si>
  <si>
    <t>Бердск</t>
  </si>
  <si>
    <t>ул. Промышленная 1Г</t>
  </si>
  <si>
    <t>ул. Автотранспортная 38А</t>
  </si>
  <si>
    <t>ГК «Омега»</t>
  </si>
  <si>
    <t>Рубцовск</t>
  </si>
  <si>
    <t>«Комтранс»</t>
  </si>
  <si>
    <t>+7 (351) 247 50 51 доб. 350</t>
  </si>
  <si>
    <t>ул. 22 декабря, д. 100</t>
  </si>
  <si>
    <t>+7 (3812) 28-22-33, +7 (3812) 33-82-97</t>
  </si>
  <si>
    <t>«Евросиб Трак»</t>
  </si>
  <si>
    <t>ул. Толмачевская 2/4</t>
  </si>
  <si>
    <t>ул. Мостовая, д. 18/1, стр.2</t>
  </si>
  <si>
    <t>+7 (383) 356-61-65, 363-20-17</t>
  </si>
  <si>
    <t>ул. Сельмашская 2</t>
  </si>
  <si>
    <t>пер. Никольский д.1</t>
  </si>
  <si>
    <t>+7 (495) 276-11-17 доб.6281; +7 (909) 017-90-40</t>
  </si>
  <si>
    <t>ул. Толмачевская, дом 33/3</t>
  </si>
  <si>
    <t>+7(383) 263-65-99; +7(383) 263-66-09</t>
  </si>
  <si>
    <t>ул. Радонежская 10Б</t>
  </si>
  <si>
    <t>+7 (495) 276-11-17 доб. 6571, 6572; +7 (909) 090-61-31</t>
  </si>
  <si>
    <t>+7 391 204-00-85, +7 902 963-80-50</t>
  </si>
  <si>
    <t>+7 902 963-80-20</t>
  </si>
  <si>
    <t>+7 908 217-10-30, +7 983 280-10-40</t>
  </si>
  <si>
    <t>пос. Сухая Балка, Атлантическая  1ж/1</t>
  </si>
  <si>
    <t>+7–933–321–00–85, +7–950–975–10–80</t>
  </si>
  <si>
    <t>+7-929-323-30-02</t>
  </si>
  <si>
    <t>+7-903-900-12-02</t>
  </si>
  <si>
    <t>«Арба»</t>
  </si>
  <si>
    <t>ул. Свободы, д. 69</t>
  </si>
  <si>
    <t>+7 917 745 88 10, +7 927 233 21 46</t>
  </si>
  <si>
    <t>Коммерческий транспорт</t>
  </si>
  <si>
    <t>Костанай</t>
  </si>
  <si>
    <t>пр. Бухар-Жырау, 81/1</t>
  </si>
  <si>
    <t xml:space="preserve"> ул. Карбышева, 30</t>
  </si>
  <si>
    <t>=D44</t>
  </si>
  <si>
    <t>+7 (351) 247-50-51, доб. 5102, 5103</t>
  </si>
  <si>
    <t>+79244585797, +79244575850</t>
  </si>
  <si>
    <t xml:space="preserve"> +7(383) 363-24-75, +7(383) 363-24-76</t>
  </si>
  <si>
    <t xml:space="preserve"> +7-913-732-3723</t>
  </si>
  <si>
    <t>+7 (3812) 29-38-38, +7929-301-38-38</t>
  </si>
  <si>
    <t xml:space="preserve"> +7(721) 250 67 36, +7 (747)779 89 35</t>
  </si>
  <si>
    <t>+7(982)196–00–01</t>
  </si>
  <si>
    <t>+7 (3462) 999–222</t>
  </si>
  <si>
    <t>+7 (3519) 24-94-17</t>
  </si>
  <si>
    <t>+7 (912) 808-72-03</t>
  </si>
  <si>
    <t>ООО "БелТБ-Сервис"</t>
  </si>
  <si>
    <t>Минский район, д. Озерцо</t>
  </si>
  <si>
    <t>"БелТракЦентр"</t>
  </si>
  <si>
    <t>ул. Константина Заслонова, 90</t>
  </si>
  <si>
    <t>+7 (4722) 20-23-20</t>
  </si>
  <si>
    <t>ABS, ECAS, EBS 3, TEBS-E Камаз</t>
  </si>
  <si>
    <t>«КАМЦЕНТР»</t>
  </si>
  <si>
    <t>Московская обл, Ногинский р-н</t>
  </si>
  <si>
    <t>ООО "АВТОФОРУМ-БОГОРОДСК-Т"</t>
  </si>
  <si>
    <t>52й км трассы М-7, д. 22</t>
  </si>
  <si>
    <t>+7 (495) 600-44-94</t>
  </si>
  <si>
    <t>"Транссервис"</t>
  </si>
  <si>
    <t>с.Лямьбирь, ул. Октябрьская, д.105А</t>
  </si>
  <si>
    <t>Альметьевск</t>
  </si>
  <si>
    <t>"Сервисный центр-3"</t>
  </si>
  <si>
    <t>ул. Полевая, 17</t>
  </si>
  <si>
    <t>+7 (8553) 38-26-38</t>
  </si>
  <si>
    <t>ABS, EBS-3, ECAS CAN2, TEBS-E, КАМАЗ</t>
  </si>
  <si>
    <t>«Техника для биизнеса»</t>
  </si>
  <si>
    <t>Нерюнгри</t>
  </si>
  <si>
    <t>Раритек Авто Групп</t>
  </si>
  <si>
    <t>ул. Северная, д. 13</t>
  </si>
  <si>
    <t>+7 (41147) 92-33-2, +7 (914) 242-42-22</t>
  </si>
  <si>
    <t>ABS, EBS3</t>
  </si>
  <si>
    <t>пер. Воронежский, д. 1</t>
  </si>
  <si>
    <t>ОП Ресурсный центр ОАО «ТФК «КАМАЗ»</t>
  </si>
  <si>
    <t xml:space="preserve">+7 (4212) 76-26-56  </t>
  </si>
  <si>
    <t>+7 (4012) 732-009</t>
  </si>
  <si>
    <t>"АВТОДИСТРИБЬЮШН-ЗЕТ"</t>
  </si>
  <si>
    <t>Железнодорожная, д.9, Литер А, помещение 18</t>
  </si>
  <si>
    <t>+7 (812) 425-42-82</t>
  </si>
  <si>
    <t>"ЯРИС"</t>
  </si>
  <si>
    <t>Северное кольцо, 22-а</t>
  </si>
  <si>
    <t>с.Сырейка, Промышленная зона, Заводской проезд</t>
  </si>
  <si>
    <t>+7(495) 933-84-48</t>
  </si>
  <si>
    <t>ул. Мамонтова, 301А</t>
  </si>
  <si>
    <t xml:space="preserve"> +7 (3852) 505-197, 500-017</t>
  </si>
  <si>
    <t>ABS, EBS 3, TEBS-E, ECAS</t>
  </si>
  <si>
    <t>Московская обл., г. Пушкино</t>
  </si>
  <si>
    <t>ООО "ТракХолдинг"</t>
  </si>
  <si>
    <t>Ярославское ш, 2-Б</t>
  </si>
  <si>
    <t>8(800) 200-52-51</t>
  </si>
  <si>
    <t>Химки, квартал Клязьма, 1Б стр. 1</t>
  </si>
  <si>
    <t>+7 (495)784-50-60</t>
  </si>
  <si>
    <t>Трасса "Кавказ М 29" рядом с постом ДПС</t>
  </si>
  <si>
    <t>ABS, EBS, TEBS-E, ECAS, EBS3</t>
  </si>
  <si>
    <t xml:space="preserve">ABS, EBS, </t>
  </si>
  <si>
    <t>Ставропольский край, с. Верхнерусское</t>
  </si>
  <si>
    <t>ул. Батайская 24а</t>
  </si>
  <si>
    <t>ООО "Навигатор Плюс"</t>
  </si>
  <si>
    <t> 8(8652) 518-518, 8(8652) 516-518, 8(8652) 516-516</t>
  </si>
  <si>
    <t>ABS, EBS3,  ECAS CAN2, TEBS-E (КАМАЗ)</t>
  </si>
  <si>
    <t>ABS, ECAS, EBS, TEBS-E , EBS3 (КАМАЗ)</t>
  </si>
  <si>
    <t>«Бурятский КАМАЗ ЦЕНТР»</t>
  </si>
  <si>
    <t>ул. Дальнегурульбинская, 5А</t>
  </si>
  <si>
    <t xml:space="preserve"> +7(3012) 22-44-46, 22-44-33</t>
  </si>
  <si>
    <t xml:space="preserve">просп. Октября, 87А, </t>
  </si>
  <si>
    <t>+7(4852)671616</t>
  </si>
  <si>
    <t xml:space="preserve">ABS, ECAS, EBS, TEBS-E, TEBS-E2 </t>
  </si>
  <si>
    <t>220070, Минск, ул. Переходная,66,оф. 7</t>
  </si>
  <si>
    <t>Орел</t>
  </si>
  <si>
    <t>ООО "Партнер Агро"</t>
  </si>
  <si>
    <t>пос. Куликовский, ул. Совхозная, 2А</t>
  </si>
  <si>
    <t>+7(4862)59-97-93</t>
  </si>
  <si>
    <t>ABS, TEBS-E, EBS3, ECAS (КамАЗ, прицепы)</t>
  </si>
  <si>
    <t>ABS, ECAS, ECAS, TEBS-E (КАМАЗ)</t>
  </si>
  <si>
    <t xml:space="preserve"> ул. Леона Поземского, 111</t>
  </si>
  <si>
    <t>пр.Кирова д.43</t>
  </si>
  <si>
    <t>Ленинградская обл., Подпорожье</t>
  </si>
  <si>
    <t>Псковская область, Псковский район, д. Котово</t>
  </si>
  <si>
    <t>ООО «АВТОКАДА РУС»</t>
  </si>
  <si>
    <t>Ваулиногорское шоссе, д.14</t>
  </si>
  <si>
    <t>+7 (8112) 79-70-90</t>
  </si>
  <si>
    <t>«Автотрейд»</t>
  </si>
  <si>
    <t>пр. Энергетиков, 36а</t>
  </si>
  <si>
    <t xml:space="preserve"> +7 (3852)28-25-80</t>
  </si>
  <si>
    <t>«ТРАКДВ»</t>
  </si>
  <si>
    <t>пос. Трудовое, ул. Клары Цеткин, д. 41</t>
  </si>
  <si>
    <t>+7 (423) 246-30-00</t>
  </si>
  <si>
    <t>Парнас, ул. Домостроительная, д.16</t>
  </si>
  <si>
    <t>"Воронежкомплект"</t>
  </si>
  <si>
    <t>+7 (473) 300-38-59</t>
  </si>
  <si>
    <t>Дорожная, 36И</t>
  </si>
  <si>
    <t>"РБА-МБ"</t>
  </si>
  <si>
    <t>142143, Московская область, городской округ Подольск, 36-й километр Автомагистрали М-2 Крым, вл.10 (15 километров от МКАД)</t>
  </si>
  <si>
    <t>Первоуральск</t>
  </si>
  <si>
    <t>г. Первоуральск, Автодорога Р-242 Пермь-Екатеринбург, 332 километр, владение1, строение 1</t>
  </si>
  <si>
    <t>8 (800) 551-93-65</t>
  </si>
  <si>
    <t>ABS,EBS3, ECAS, TEBS-E КАМАЗ</t>
  </si>
  <si>
    <t>«АВТОДОР-МОТОРС»</t>
  </si>
  <si>
    <t>ул. Автосервисная, д.19</t>
  </si>
  <si>
    <r>
      <t>+7</t>
    </r>
    <r>
      <rPr>
        <sz val="12"/>
        <color theme="1"/>
        <rFont val="Times New Roman"/>
        <family val="1"/>
        <charset val="204"/>
      </rPr>
      <t>(843) 299-41-18</t>
    </r>
  </si>
  <si>
    <t>Нижегородская обл., Богородский р-н, п. Кудьма, ул.Индустриальная ,. здание 7.</t>
  </si>
  <si>
    <r>
      <t xml:space="preserve">+7 </t>
    </r>
    <r>
      <rPr>
        <sz val="12"/>
        <color theme="1"/>
        <rFont val="Times New Roman"/>
        <family val="1"/>
        <charset val="204"/>
      </rPr>
      <t>(47234) 4-53-53</t>
    </r>
  </si>
  <si>
    <t>ABS, EBS, ECAS TEBS-E2, EBS3 (КАМАЗ)</t>
  </si>
  <si>
    <t>Республика Адыгея, Тахтамукайский р-н,  х. Новый Сад</t>
  </si>
  <si>
    <t>"РБА-КРАСНОДАР"</t>
  </si>
  <si>
    <t>ул. Дружбы, 27б</t>
  </si>
  <si>
    <t>Ростовская обл., Аксайский р-н, п. Красный</t>
  </si>
  <si>
    <t>"РБА-ЮГ"</t>
  </si>
  <si>
    <t>ул. Промышленная, 1</t>
  </si>
  <si>
    <t>8-800-551-88-75</t>
  </si>
  <si>
    <t>8-(863)-309-05-83</t>
  </si>
  <si>
    <t>ул. Садовая, 233/а</t>
  </si>
  <si>
    <t>Краснодарский край, ст.Воронежская</t>
  </si>
  <si>
    <t>Краснодарский край , Туапсе</t>
  </si>
  <si>
    <t xml:space="preserve">Ростовская обл., Шахты </t>
  </si>
  <si>
    <t>Краснодарский край, Армавир</t>
  </si>
  <si>
    <t>Краснодарский край, Новороссийск</t>
  </si>
  <si>
    <t>Ставропольский край, Минеральные воды</t>
  </si>
  <si>
    <t>Ставропольский край, Пятигорск</t>
  </si>
  <si>
    <t>"Автопромсервис"</t>
  </si>
  <si>
    <t>Ростовская обл. г.Аксай</t>
  </si>
  <si>
    <t>"Автомобилист-3"</t>
  </si>
  <si>
    <t xml:space="preserve">ул. Промышленная 4 а </t>
  </si>
  <si>
    <t>8- (863)-265-87-41</t>
  </si>
  <si>
    <t>Гурьевский район, пос. Лесное, улица Московская, дом 2</t>
  </si>
  <si>
    <t>+7(906) 218-61-32</t>
  </si>
  <si>
    <t>«ПНЕВМО-ТРАКСЕРВИС»</t>
  </si>
  <si>
    <t>"ТВЕРЬ КАМАЗ ЦЕНТР"</t>
  </si>
  <si>
    <t>ул. Паши Савельевой, 41</t>
  </si>
  <si>
    <t>+7(4822)55-32-22</t>
  </si>
  <si>
    <t xml:space="preserve"> 107143, Москва г, Вербная ул, дом 6, строение 1, этаж 3, помещение 314/1</t>
  </si>
  <si>
    <t>«МегаАвтоЗапчасть»</t>
  </si>
  <si>
    <t>+ 7 925 788 84 44</t>
  </si>
  <si>
    <t xml:space="preserve"> Ленинградское шоссе 32 км, д. Елино, ул. Рабочая, стр. 8 (Солнечногорский р-н, сп. Луневское)</t>
  </si>
  <si>
    <t>Ленинградская область, Тихвин</t>
  </si>
  <si>
    <t>Школьная ул., д. 1</t>
  </si>
  <si>
    <t>«ТехноСервис35»</t>
  </si>
  <si>
    <t>«Байкалит-СКЦ» (дилер КАМАЗ)</t>
  </si>
  <si>
    <t>ул. Трактовая, 28</t>
  </si>
  <si>
    <t xml:space="preserve"> +7(3952)718-609</t>
  </si>
  <si>
    <t>«ОмскСкан»</t>
  </si>
  <si>
    <t>ул. Семиреченская, 130</t>
  </si>
  <si>
    <t xml:space="preserve"> +7 (3812) 988‒585</t>
  </si>
  <si>
    <t>«АлтайСкан»</t>
  </si>
  <si>
    <t>проезд Южный, 45В</t>
  </si>
  <si>
    <t xml:space="preserve"> +7 (3852) 555 860</t>
  </si>
  <si>
    <t>РБА-Воронеж</t>
  </si>
  <si>
    <t>Воронеж, Рамонский р-н, 485 км трассы М4 "Дон"</t>
  </si>
  <si>
    <t>8 (800) 775-85-14</t>
  </si>
  <si>
    <t>Индустриальный проезд, 55</t>
  </si>
  <si>
    <t xml:space="preserve">(8552) 911-630 </t>
  </si>
  <si>
    <t>АвтоСпецВолга</t>
  </si>
  <si>
    <t>ул. Грозненская, 63</t>
  </si>
  <si>
    <t>+7(846) 330-66-30</t>
  </si>
  <si>
    <t>ABS, ECAS, T-EBS,  EBS 3, КамАЗ</t>
  </si>
  <si>
    <t>ЗАО ПФ "ЧАПТС"</t>
  </si>
  <si>
    <t>Кугеси, Механизаторов, 13</t>
  </si>
  <si>
    <t>+7(8352)62-35-09</t>
  </si>
  <si>
    <t>ООО «КАМАЗ ЦЕНТР НН»</t>
  </si>
  <si>
    <t>ул. Федосеенко, 49Г</t>
  </si>
  <si>
    <t>(831) 260-12-52</t>
  </si>
  <si>
    <t>"БТС"</t>
  </si>
  <si>
    <t>ОП РЦ АО "ТФК"КАМАЗ"</t>
  </si>
  <si>
    <t>район Цемзавода</t>
  </si>
  <si>
    <t>8 (4742) 38-70-00</t>
  </si>
  <si>
    <t>ГРУЗАВТОЦЕНТР</t>
  </si>
  <si>
    <t>д. Богданово, ул. Восточная, д. 4,5 офис 1</t>
  </si>
  <si>
    <t>+7 (473) 207-02-07</t>
  </si>
  <si>
    <t>«Техавтоцентр» (дилер КАМАЗ) филиал</t>
  </si>
  <si>
    <t>ул. Толстого, д. 75</t>
  </si>
  <si>
    <t>Парнас, ул. Верхняя д. 12</t>
  </si>
  <si>
    <t>+7 (812) 424-50-90</t>
  </si>
  <si>
    <t>«ГК «Омега»</t>
  </si>
  <si>
    <t>«РИГ Сервис»</t>
  </si>
  <si>
    <t>ул. Беговая, 2</t>
  </si>
  <si>
    <t>‎8 800 550 92 07</t>
  </si>
  <si>
    <t>п. Шушары, 1-й Бадаевский провезд</t>
  </si>
  <si>
    <t>+7 (812) 704 8237</t>
  </si>
  <si>
    <t>пос. Петро-Славянка, ул. Софийская, д.127, корп.6</t>
  </si>
  <si>
    <t>ABS, TEBS-E2 (только прицепы)</t>
  </si>
  <si>
    <t>+7 (812) 309-14-02</t>
  </si>
  <si>
    <t>"Транс Сервис"</t>
  </si>
  <si>
    <t>"СТО Фургон Сервис"</t>
  </si>
  <si>
    <t>"Discovery (Discado)"</t>
  </si>
  <si>
    <t>ABS, ECAS, EBS, TEBS-E, EBS-3 (толкьо прицепы)</t>
  </si>
  <si>
    <t>ТД "КОРИБ"</t>
  </si>
  <si>
    <t>"КАМАВТОЦЕНТР"</t>
  </si>
  <si>
    <t>г.Зеленодольск, Столичная, 30</t>
  </si>
  <si>
    <t>+7 (84371) 3-77-70</t>
  </si>
  <si>
    <t>ABS, ECAS, EBS-3, TEBS-E, КамАЗ</t>
  </si>
  <si>
    <t>"Гольфстрим Сервис"</t>
  </si>
  <si>
    <t>Саратовский р-н, 1км севернее пос.Дубки</t>
  </si>
  <si>
    <t>+7 (8452) 74-80-45</t>
  </si>
  <si>
    <t>1  ПАРТНЕР</t>
  </si>
  <si>
    <t>Ташкентская обл, посёлок Еркин</t>
  </si>
  <si>
    <t>+998998890990, +998998898877</t>
  </si>
  <si>
    <t>«Магистраль Дизель Сервис»</t>
  </si>
  <si>
    <t>«К2-Эйкос»</t>
  </si>
  <si>
    <t>«ЮЖПРОМСНАБ»</t>
  </si>
  <si>
    <t>41 разъезд , строение 324</t>
  </si>
  <si>
    <t>+7(713)2988090, +77775544871</t>
  </si>
  <si>
    <t>Московская обл., Елагино</t>
  </si>
  <si>
    <t>ООО "ТЕХЦЕНТР АВТОБАУ"</t>
  </si>
  <si>
    <t>Наро-Фоминский район, Елагино, 76-км Киевского шоссе</t>
  </si>
  <si>
    <t>+7(985)382-78-88</t>
  </si>
  <si>
    <t>ABS,TEBS-E, EBS3, ECAS, Камаз</t>
  </si>
  <si>
    <t>Курганская область,
Кетовский район, 250 км. ФАД Р-254 «Иртыш»</t>
  </si>
  <si>
    <t>п. Большой Исток, ул. Свердлова, 42а</t>
  </si>
  <si>
    <t>7(343)311-12-11</t>
  </si>
  <si>
    <t>Новый Уренгой</t>
  </si>
  <si>
    <t>Нижневартовск</t>
  </si>
  <si>
    <t>+7 (3452) 39-39-09</t>
  </si>
  <si>
    <t>+7 (3466) 29-00-55</t>
  </si>
  <si>
    <t>+7 (3494) 93–97–17</t>
  </si>
  <si>
    <t>ABS, ECAS,EBS, TEBS-E, EBS 3</t>
  </si>
  <si>
    <t>ИП Ванюкова Т.Ю.</t>
  </si>
  <si>
    <t>ул. Таёжная, 141/1</t>
  </si>
  <si>
    <t>ул. Индустриальная 76</t>
  </si>
  <si>
    <t>Сведловский тракт 4д</t>
  </si>
  <si>
    <t>п. Полетаево II-е, железнодорожный разъезд, улица Садовая, 40</t>
  </si>
  <si>
    <t>7(351) 211-00-04</t>
  </si>
  <si>
    <t>7 (351) 220-01-10</t>
  </si>
  <si>
    <t>7 351 210-00-13</t>
  </si>
  <si>
    <t>"АнСа-Транс"</t>
  </si>
  <si>
    <t>+7 (343) 345-24-00</t>
  </si>
  <si>
    <t>ул. Шефская, 3а</t>
  </si>
  <si>
    <t>«ЗапчастьТракСервис»</t>
  </si>
  <si>
    <t>г. Березовский, ул. Физкультурников, д. 57</t>
  </si>
  <si>
    <t>+7 (343) 227‒37‒37</t>
  </si>
  <si>
    <t>г. Березовский, ​Берёзовский тракт, 7/4</t>
  </si>
  <si>
    <t>+7 (343) 228‒39‒93</t>
  </si>
  <si>
    <t>"БАВ-Движение"</t>
  </si>
  <si>
    <t>​Старых Большевиков, 2а/1</t>
  </si>
  <si>
    <t>+7 (343) 385‒77‒60</t>
  </si>
  <si>
    <t>ул. Индустриальная, 76</t>
  </si>
  <si>
    <t>«АвтоТрак»</t>
  </si>
  <si>
    <t>«ТракЗапчасть»</t>
  </si>
  <si>
    <t>+7 (3462) 20–68–70</t>
  </si>
  <si>
    <t>ул. Рационализаторов, 14/2</t>
  </si>
  <si>
    <t>Западный промышленный узел, Панель 4, ул. 9П, д. 24, стр. 2</t>
  </si>
  <si>
    <t>+7 (3466) 63-32-34</t>
  </si>
  <si>
    <t>«ТД РИАТ-Запчасть»</t>
  </si>
  <si>
    <t>«ЕТС Трейд»</t>
  </si>
  <si>
    <t>промузел Пелей, панель ХI, Проезд 3</t>
  </si>
  <si>
    <t>+7 (3496) 35-45-95</t>
  </si>
  <si>
    <t>ул. Ноябрьская, д. 3/4</t>
  </si>
  <si>
    <t>Когалым</t>
  </si>
  <si>
    <t>+7 (904) 477-47-44</t>
  </si>
  <si>
    <t>ул. Парковая, 6а/3 база «ЮНА»</t>
  </si>
  <si>
    <t>Нефтеюганск</t>
  </si>
  <si>
    <t>+7 (3463) 51-75-51</t>
  </si>
  <si>
    <t xml:space="preserve">Фишер Алексей </t>
  </si>
  <si>
    <t>"Машинист"</t>
  </si>
  <si>
    <t>8-800-200-36-48</t>
  </si>
  <si>
    <t>ABS,TEBS-E, ECAS КАМАЗ</t>
  </si>
  <si>
    <t>Юго-западный промышленный район, площадка Базовая, проезд 1, №41</t>
  </si>
  <si>
    <t>+7 (4725) 23-38-98</t>
  </si>
  <si>
    <t>ABS, TEBS-E (прицепы)</t>
  </si>
  <si>
    <t>"МАНАК-АВТО"</t>
  </si>
  <si>
    <t>«Серпри-Авто»</t>
  </si>
  <si>
    <t>«ПТК»</t>
  </si>
  <si>
    <t>Заводской переулок 13Г</t>
  </si>
  <si>
    <t>+74232460863</t>
  </si>
  <si>
    <t>«ЧитаКАМАЗСервис»</t>
  </si>
  <si>
    <t>ул. Курнатовского, 82</t>
  </si>
  <si>
    <t>+7(3022) 31-79-77</t>
  </si>
  <si>
    <t>ABS, EBS3, ECAS, TEBS-E</t>
  </si>
  <si>
    <t>«Атлантик»</t>
  </si>
  <si>
    <t>Хабаровский район, с. Ильинка, пер. Гаражный, 1</t>
  </si>
  <si>
    <t>+7(4212) 33-77-00</t>
  </si>
  <si>
    <t>ул. Мамонтова, 1</t>
  </si>
  <si>
    <t>+7 (3854) 32-39-72, 32-39-73</t>
  </si>
  <si>
    <t>Araz Motors ltd</t>
  </si>
  <si>
    <t>ул. А. Каибов, д. 10</t>
  </si>
  <si>
    <t>+994 (12) 404-15-76</t>
  </si>
  <si>
    <t>ИП Кострова К.С.</t>
  </si>
  <si>
    <t>Волгоградская обл., Волжский</t>
  </si>
  <si>
    <t>8 (8443) 21-60-22</t>
  </si>
  <si>
    <t>АО "ТФК КАМАЗ"</t>
  </si>
  <si>
    <t>ул. Доватора 154,б</t>
  </si>
  <si>
    <t>8 (863) 310-78-22</t>
  </si>
  <si>
    <t>ОП РЦ «ТФК КАМАЗ» (дилер КАМАЗ)</t>
  </si>
  <si>
    <t>"Торгово Транспортная компания"</t>
  </si>
  <si>
    <t>+7 (8142) 56-82-08</t>
  </si>
  <si>
    <t>ABS, ECAS CAN2, EBS3 (КАМАЗ)</t>
  </si>
  <si>
    <t>ул Колхозная 42\6</t>
  </si>
  <si>
    <t>ул. Радищева, 6</t>
  </si>
  <si>
    <t>«ТомскСкан»</t>
  </si>
  <si>
    <t>ул. Угрюмова Александра, 15/3</t>
  </si>
  <si>
    <t xml:space="preserve"> +7 (3822) 905-600</t>
  </si>
  <si>
    <t>ул. Маерчака д.128</t>
  </si>
  <si>
    <t>АО "ВОЛЬВО Восток"</t>
  </si>
  <si>
    <t>г. Домодедово, мкр. Белые Столбы, вл. Склады 104, стр. 38</t>
  </si>
  <si>
    <t>+7 (495) 961-10-30</t>
  </si>
  <si>
    <t>TEBS-E, ECAS, прицепы</t>
  </si>
  <si>
    <t>п Шушары, Поселковая ул 21</t>
  </si>
  <si>
    <t>ABS,  TEBS-E (только прицепы)</t>
  </si>
  <si>
    <t>+7 (812) 327 33 22</t>
  </si>
  <si>
    <t>Автомаркет Гамма</t>
  </si>
  <si>
    <t>ул. 1-я Рабочая 41 стр. 2, пав. 8а</t>
  </si>
  <si>
    <t>8 800 250 57 07</t>
  </si>
  <si>
    <t>Владимирская обл., г. Вязники</t>
  </si>
  <si>
    <t>АО "НОВОВЯЗНИКОВСКОЕ РТП"</t>
  </si>
  <si>
    <t>г. Вязники, ул. Механизаторов 90</t>
  </si>
  <si>
    <t>+7 (49233) 6-29-95</t>
  </si>
  <si>
    <t>EBS3, ECAS, TEBS-E, Камаз</t>
  </si>
  <si>
    <t>«АгроАльянс-логистик»</t>
  </si>
  <si>
    <t>Белгородская обл., Алексеевка</t>
  </si>
  <si>
    <t>с. Алексеевка, Кривопустова, 19</t>
  </si>
  <si>
    <t>+7 (4722) 40-05-55</t>
  </si>
  <si>
    <t xml:space="preserve"> +7 (383) 356‒61‒49, 356‒61‒65, доб. 2</t>
  </si>
  <si>
    <t>"Орентранс-КАМАЗ"</t>
  </si>
  <si>
    <t>Авторемонтная, 5</t>
  </si>
  <si>
    <t>+7 (3532) 90-00-80</t>
  </si>
  <si>
    <t>ABS, ECAS CAN II, EBS 3, TEBS-E,  КАМАЗ</t>
  </si>
  <si>
    <t>ABS, ECAS CANII, EBS-3, TEBS-E, KAMAЗ</t>
  </si>
  <si>
    <t>ABS, EBS,ECAS, TBS-E (только прицепы), КАМАЗ</t>
  </si>
  <si>
    <t>ABS, ECAS, TEBS-E, EBS, EBS 3, КамАЗ</t>
  </si>
  <si>
    <t>ABS, ECAS, EBS-3, TEBS-E, КАМАЗ</t>
  </si>
  <si>
    <t xml:space="preserve">Курск </t>
  </si>
  <si>
    <t>ИП Молодкин А.Ю.</t>
  </si>
  <si>
    <t>ул. Кирпичная, 21 В</t>
  </si>
  <si>
    <t>+7 (4712) 58-32-88</t>
  </si>
  <si>
    <t>ABS, прицепы</t>
  </si>
  <si>
    <t>ул. Ангарская, 26Д</t>
  </si>
  <si>
    <t>ООО "АВТОСПЕЦТЕХНИКА"</t>
  </si>
  <si>
    <t>Советская ул, 155 стр 8</t>
  </si>
  <si>
    <t>+7(910)405-77-11</t>
  </si>
  <si>
    <t>«Евро Сервис»</t>
  </si>
  <si>
    <t>Московская область, г. Домодедово, д. Павловское</t>
  </si>
  <si>
    <t>"Хендэ Трак Сервис"</t>
  </si>
  <si>
    <t>ул. Вокзальная, д.21, стр.9</t>
  </si>
  <si>
    <t>+7 (495)644-37-88</t>
  </si>
  <si>
    <t xml:space="preserve"> +7(391) 2-555-228, 2-555-258, 2-555-574</t>
  </si>
  <si>
    <t>EBS3, ECAS CAN II,VCS II, TEBS-D, TEBS-E</t>
  </si>
  <si>
    <t>«Барнаульский автоцентр КАМАЗ» (дилер КАМАЗ) филиал</t>
  </si>
  <si>
    <t>«Автокомплекс» (дилер КАМАЗ) филиал</t>
  </si>
  <si>
    <t>«Техцентр Северный»</t>
  </si>
  <si>
    <t>пер.5-й Советский, 11А</t>
  </si>
  <si>
    <t xml:space="preserve"> +7(3952) 717-780, 600-056 </t>
  </si>
  <si>
    <t xml:space="preserve">«ТомскТракЦентр» </t>
  </si>
  <si>
    <t>пер. Мостовой 1-й, д. 5</t>
  </si>
  <si>
    <t xml:space="preserve"> +7 (3822) 903-903</t>
  </si>
  <si>
    <t>EBS3, TEBS-D, TEBS-E, IVTM (только прицепы)</t>
  </si>
  <si>
    <t>"Грузтехника"</t>
  </si>
  <si>
    <t>Леона Поземского 125В</t>
  </si>
  <si>
    <t>ABS, EBS3, ECAS CAN2 (тягачи КАМАЗ)</t>
  </si>
  <si>
    <t>«КАМАЗ Центр»</t>
  </si>
  <si>
    <t>Шоссе Старое, д5</t>
  </si>
  <si>
    <t>+7 (8172) 70-00-99</t>
  </si>
  <si>
    <t>ABS, ECAS CAN2</t>
  </si>
  <si>
    <t>СИБИРСКИЙ ФЕДЕРАЛЬНЫЙ ОКРУГ, МОНГОЛИЯ</t>
  </si>
  <si>
    <t>"ПЕНЗАТРАКСЕРВИС"</t>
  </si>
  <si>
    <t>ул.Аустрина, 3е</t>
  </si>
  <si>
    <t>+7 800 7079958</t>
  </si>
  <si>
    <t>"ТФК" (филиал в г.Казани)</t>
  </si>
  <si>
    <t>"ИТЕКО Ресурс" ОП в г.Самаре</t>
  </si>
  <si>
    <t>"ИТЕКО-РЕУСРС" ОП в г.Н.Новгород</t>
  </si>
  <si>
    <t>«Камавтокомплект-Ижевск»</t>
  </si>
  <si>
    <t>УР, Завьяловский р-н, Мартьяновский квартал, д.1</t>
  </si>
  <si>
    <t>Пермское Ремонтное предприятие</t>
  </si>
  <si>
    <t>Верхнемуллинская, 96</t>
  </si>
  <si>
    <t>ABS, ECAS, EBS-3, EBS 3, TEBS-E, КАМАЗ</t>
  </si>
  <si>
    <t>ABS, ECAS CAN2, T-EBS, EBS 3, КАМАЗ</t>
  </si>
  <si>
    <t>г.о. Подольск, п. Сельхозтехника, Домодедовское шоссе, д. 22 а, стр. 1.</t>
  </si>
  <si>
    <t>"Грифон"</t>
  </si>
  <si>
    <t>с.Цемдолина, ул. 5-я Промышленная, дом №7</t>
  </si>
  <si>
    <t xml:space="preserve">8 (8617) 309-300 </t>
  </si>
  <si>
    <t>«АВТОТЕХНОКОМ»</t>
  </si>
  <si>
    <t>8 (863) 220-02-02</t>
  </si>
  <si>
    <t>ул. Власихинская 196</t>
  </si>
  <si>
    <t>8 800 700 56 29</t>
  </si>
  <si>
    <t>ул.Ястынская 47, стр.5</t>
  </si>
  <si>
    <t>+7 (391) 205-40-30</t>
  </si>
  <si>
    <t>640014, г. Курган, пр. М. Голикова, 29 Б</t>
  </si>
  <si>
    <t>7(3522) 54-11-99</t>
  </si>
  <si>
    <t>ABS, TEBS-E, ECAS, EBS 3</t>
  </si>
  <si>
    <t>«Мастер Трак Сервис»</t>
  </si>
  <si>
    <t>ОП «Вольво Восток»</t>
  </si>
  <si>
    <t>«Преприятие Стройкомплект»</t>
  </si>
  <si>
    <t>«Автотрак»</t>
  </si>
  <si>
    <t>«МАН центр Челябинск»</t>
  </si>
  <si>
    <t>«БОВИД Трак»</t>
  </si>
  <si>
    <t>«КурганСкан»</t>
  </si>
  <si>
    <t>«РБА-Урал»</t>
  </si>
  <si>
    <t>«АВТОЦЕНТР – 29» (дилер КАМАЗ)</t>
  </si>
  <si>
    <t>Челябинская область, Сосновский р-н, с. Кременкуль, ул. Уральский тракт, 1</t>
  </si>
  <si>
    <t>+7(351) 724-3000</t>
  </si>
  <si>
    <t xml:space="preserve">TEBS-E, EBS, ABS, ECAS </t>
  </si>
  <si>
    <t>Свердловская область, Первоуральский район, Село Новоалексеевское, 331 км Ново-Московского тракта</t>
  </si>
  <si>
    <t>7 (343) 389-88-85</t>
  </si>
  <si>
    <t>«EZ motors»</t>
  </si>
  <si>
    <t>ул. Курчатова 16</t>
  </si>
  <si>
    <t>+7 (351) 777-02-23 </t>
  </si>
  <si>
    <t>«ТракБелсервис»</t>
  </si>
  <si>
    <t>+375 (29) 644-22-82, +375(17) 291-91-07</t>
  </si>
  <si>
    <t>Переулок Победы, 9</t>
  </si>
  <si>
    <t>+375 (29) 134-14-70</t>
  </si>
  <si>
    <t>+375 (232) 42-11-44, +375 (44) 572-77-17</t>
  </si>
  <si>
    <t>«Юридан»</t>
  </si>
  <si>
    <t>ул. Лейтенанта Рябцева 108Л/1</t>
  </si>
  <si>
    <t>+375 (33)-910-70-60</t>
  </si>
  <si>
    <t>"Автореформа"</t>
  </si>
  <si>
    <t>ул. К. Либкнехта, 6</t>
  </si>
  <si>
    <t>+375 (29) 749-36-00; +375 (225) 700-999</t>
  </si>
  <si>
    <t>Бабушкина, д. 37</t>
  </si>
  <si>
    <t>«Маинтрак»</t>
  </si>
  <si>
    <t>+375 (44) 504-99-96</t>
  </si>
  <si>
    <t>ул. Мессароша, 132</t>
  </si>
  <si>
    <t>Нур-Султан</t>
  </si>
  <si>
    <t>ул. Алаш 40/1</t>
  </si>
  <si>
    <t xml:space="preserve"> +7(705)4020520, +7(777)4709691</t>
  </si>
  <si>
    <t>СВС-Костанай</t>
  </si>
  <si>
    <t>ул. Карбышева, д.105</t>
  </si>
  <si>
    <t xml:space="preserve"> +7 (747)3477374, +7(705)2521574</t>
  </si>
  <si>
    <t xml:space="preserve"> +7(777)7835429,8(7232)220243</t>
  </si>
  <si>
    <t xml:space="preserve"> +7(705)7980979,8(7222)507700</t>
  </si>
  <si>
    <t>трасса Атырау - Доссор 101</t>
  </si>
  <si>
    <t xml:space="preserve"> +7 (777)3555714, +7(777)4370830</t>
  </si>
  <si>
    <t xml:space="preserve"> +7 (777)3555710, +7(747)4177030</t>
  </si>
  <si>
    <t xml:space="preserve"> +7 (777)7795140, +7(705)6607463</t>
  </si>
  <si>
    <t>Курсантское шоссе, д.842</t>
  </si>
  <si>
    <t xml:space="preserve"> +7 (705)4953315, +7(777)0072616</t>
  </si>
  <si>
    <t>ул. Ауэзова 264Б</t>
  </si>
  <si>
    <t xml:space="preserve"> +7 (7152)501142, +7 (705)2924946, </t>
  </si>
  <si>
    <t>ул. Акназархана, д.25</t>
  </si>
  <si>
    <t xml:space="preserve"> +7 (777)0969229, +7 (705)7150606</t>
  </si>
  <si>
    <t>Жил массив "Тассай", 3Д 19/1</t>
  </si>
  <si>
    <t xml:space="preserve"> +7 (777)0969229, +7(771)7119006</t>
  </si>
  <si>
    <t>СВС-Шымкент-1</t>
  </si>
  <si>
    <t>СВС-Шымкент-2</t>
  </si>
  <si>
    <t>Алматинская трасса, мкрн. Самал-3</t>
  </si>
  <si>
    <t xml:space="preserve"> +7(777)0969229, +7(777)3609549</t>
  </si>
  <si>
    <t>Кызылорда</t>
  </si>
  <si>
    <t>СВС-кызылорда</t>
  </si>
  <si>
    <t>ул. Султан Бейбарыс 25</t>
  </si>
  <si>
    <t xml:space="preserve"> +7(777)0969229, +7(771)7119404</t>
  </si>
  <si>
    <t xml:space="preserve"> +7(777)3761515 , +7(777)1391484</t>
  </si>
  <si>
    <t>197км Окружной дороги, ул.Рязанская, д.22а к.4</t>
  </si>
  <si>
    <t>+7 (4912) 28-53-73
+7 (4912) 28-52-82</t>
  </si>
  <si>
    <t>Рязань-Трак</t>
  </si>
  <si>
    <t>деревня Грибки, Дмитровское шоссе, д.48</t>
  </si>
  <si>
    <t>«ТракСервис» (Грибки)</t>
  </si>
  <si>
    <t>8(495)276-11-17 доб. 55343, 55344, 55345; 8(903)568-17-53</t>
  </si>
  <si>
    <t>«ТракСервис» (Доброе)</t>
  </si>
  <si>
    <t>,Жуковский р-он., д. Доброе., д. 101</t>
  </si>
  <si>
    <t>Калужская область</t>
  </si>
  <si>
    <t>8(495) 276-11-17 доб. 55300,55301,55302,55303,55304,55305</t>
  </si>
  <si>
    <t>«ТракСервис»(Подольск)</t>
  </si>
  <si>
    <t>Дзержинского, 17</t>
  </si>
  <si>
    <t>пр. 60-летия Октября, 2/2</t>
  </si>
  <si>
    <t>«Авто Центр Самарагд»</t>
  </si>
  <si>
    <t>МурманРефТранс</t>
  </si>
  <si>
    <t>Промышленная 31</t>
  </si>
  <si>
    <t>+78152788008</t>
  </si>
  <si>
    <t>ABS,ECAS CAN2, EBS3</t>
  </si>
  <si>
    <t>УКРАИНА, МОЛДАВИЯ, ГРУЗИЯ, АРМЕНИЯ, АЗЕРБАЙДЖАН</t>
  </si>
  <si>
    <t>alexander.fomin@zf.com</t>
  </si>
  <si>
    <t>alexei.sedykh@zf.com</t>
  </si>
  <si>
    <t>sergei.kuznetsov@zf.com</t>
  </si>
  <si>
    <t>aleksey.ushakov@zf.com</t>
  </si>
  <si>
    <t>sergey.savenkov@zf.com</t>
  </si>
  <si>
    <t>mikhail.budanov@zf.com</t>
  </si>
  <si>
    <t>kamil.aleev@zf.com</t>
  </si>
  <si>
    <t>alexey.fischer@zf.com</t>
  </si>
  <si>
    <t>dmitry.biletskiy@zf.com</t>
  </si>
  <si>
    <t>alexander.sanin@zf.com</t>
  </si>
  <si>
    <t xml:space="preserve">victor.vaitsekhovich@zf.com
</t>
  </si>
  <si>
    <t>ул. Ферросплавная, 40</t>
  </si>
  <si>
    <t>ECAS, EBS, ABS</t>
  </si>
  <si>
    <t>alexander.khlystik@zf.com</t>
  </si>
  <si>
    <t>+7(8112) 79-70-11, +7(8112) 79-70-14</t>
  </si>
  <si>
    <t>«Бас-ДВ»</t>
  </si>
  <si>
    <t>с. Ильинка, пер. Гаражный, 1</t>
  </si>
  <si>
    <t>ул. Светланская, д.85 оф.10</t>
  </si>
  <si>
    <t>+7(423)2-94-83-84</t>
  </si>
  <si>
    <t>ABS, ECAS (Автобусы)</t>
  </si>
  <si>
    <t>+7 (4212)33-77-00</t>
  </si>
  <si>
    <t>Pacific Power Parts</t>
  </si>
  <si>
    <t>vladimir.bibekin@zf.com</t>
  </si>
  <si>
    <t>"Центр-сервис Западный"</t>
  </si>
  <si>
    <t>Смоленская обл., Ольша, восточнее села 300 м</t>
  </si>
  <si>
    <t>+7 (4812)25-00-10</t>
  </si>
  <si>
    <t>EBS, TEBS-E, (прицепы)</t>
  </si>
  <si>
    <t>"ПРАЦ КАМАЗ"</t>
  </si>
  <si>
    <t>Ракитовское шоссе, д. 2/140</t>
  </si>
  <si>
    <t>+7 800 550-62-86</t>
  </si>
  <si>
    <t>"ТПК МТЗ-Татарстан"</t>
  </si>
  <si>
    <t>Елабужский р-н, улица 9 (пром. площадка "Алабуга"), кор.1</t>
  </si>
  <si>
    <t>+7 (85557) 5-23-25</t>
  </si>
  <si>
    <t>"Орегон"</t>
  </si>
  <si>
    <t xml:space="preserve"> Высокогорский район, Высокогорское сельское поселение, 813 км А/Д       М7 Волга Москва – Казань - Уфа, офис 1</t>
  </si>
  <si>
    <t>+7(843)209-09-99</t>
  </si>
  <si>
    <t>"ТФК" (филиал в г.Йошкар-Ола)</t>
  </si>
  <si>
    <t>Республика Марий Эл, Медведевский район, п. Знаменский, ул. Черепанова, 11</t>
  </si>
  <si>
    <t>+7(8362) 38-68-38</t>
  </si>
  <si>
    <t>«АВТОГРАД»</t>
  </si>
  <si>
    <t>"Атлант Трейлерс"</t>
  </si>
  <si>
    <t>ул. Снеговая, 24</t>
  </si>
  <si>
    <t>+7(423)236-08-00</t>
  </si>
  <si>
    <t>Сеть сервисных станций «Дальнобойщик»</t>
  </si>
  <si>
    <t>Алтайский край, Бийский район, село Первомайское, ул. Восточная, 1а</t>
  </si>
  <si>
    <t>+7 800 700 5629</t>
  </si>
  <si>
    <t>"ВОЛГОТЕХСНАБ-КАСПИЙ"</t>
  </si>
  <si>
    <t>Фунтовское шоссе 9б</t>
  </si>
  <si>
    <t>8 (8512) 21-30-00</t>
  </si>
  <si>
    <t>ТРАК СТАР</t>
  </si>
  <si>
    <t>ул. Автодорого №6 стр. 31м</t>
  </si>
  <si>
    <t>8 (8443) 21-60-23</t>
  </si>
  <si>
    <t>З\Т-Алматы-1</t>
  </si>
  <si>
    <t>З\Т-Алматы-2</t>
  </si>
  <si>
    <t>З\Т-Шымкент</t>
  </si>
  <si>
    <t>З\Т-Нур-Султан</t>
  </si>
  <si>
    <t>"Авест"</t>
  </si>
  <si>
    <t>Производственный проезд, 44/1</t>
  </si>
  <si>
    <t>+7 9375831111</t>
  </si>
  <si>
    <t>"ИТЕКО-РЕУСРС" ОП в г.Уфа</t>
  </si>
  <si>
    <t>+7 (47234) 4-53-53</t>
  </si>
  <si>
    <t>«Техцентр Магистраль М7»</t>
  </si>
  <si>
    <t>vyacheslav.gurenko@zf.com</t>
  </si>
  <si>
    <t>Краснодарский край, Анапа</t>
  </si>
  <si>
    <t>х. Воскресенский, ул. Северная 5А</t>
  </si>
  <si>
    <t>Ставропль</t>
  </si>
  <si>
    <t>"БИГ КАР"</t>
  </si>
  <si>
    <t>Старомарьевское ш 26</t>
  </si>
  <si>
    <t>АвтоСельМаш</t>
  </si>
  <si>
    <t>Акмолинский Автоцентр КАМАЗ</t>
  </si>
  <si>
    <t>ТОО "КАМАВТО-ЦЕНТР"</t>
  </si>
  <si>
    <t>ТОО "ВИС"</t>
  </si>
  <si>
    <t>СКРП КАМАЗ</t>
  </si>
  <si>
    <t>Краснодарский край , Кропоткин</t>
  </si>
  <si>
    <t>ул. Шоссейная 12а</t>
  </si>
  <si>
    <t>1345 км трассы М4</t>
  </si>
  <si>
    <t>Невинномысск</t>
  </si>
  <si>
    <t>ул. Менделева 64 а</t>
  </si>
  <si>
    <t>+7(7172)532994, 532997</t>
  </si>
  <si>
    <t>+7(7172)377818</t>
  </si>
  <si>
    <t>+7(7212)428858, 428868</t>
  </si>
  <si>
    <t>+7(7142)228229, 228539, 227493</t>
  </si>
  <si>
    <t>+7(7152)535834, 535837, 535152</t>
  </si>
  <si>
    <t>ул. Пушкина, д.59</t>
  </si>
  <si>
    <t>ул. Талакперская 26/1</t>
  </si>
  <si>
    <t>ул. Воронежская 61</t>
  </si>
  <si>
    <t>ул. Карбышева 32</t>
  </si>
  <si>
    <t>ул. Красная 125</t>
  </si>
  <si>
    <t>142184, г. Подольск , мкрн. Климовск: ул. Московская, д. 15, стр.1, ТЦ Юалекс</t>
  </si>
  <si>
    <t>+7 (495) 132-49-88 +7 (916) 521-53-26</t>
  </si>
  <si>
    <t>«ЕвроДизель-Сервис»</t>
  </si>
  <si>
    <t xml:space="preserve">ул. Трамвайная д.15, корп.1 </t>
  </si>
  <si>
    <t>+7(3843)734088</t>
  </si>
  <si>
    <t xml:space="preserve">ABS, ECAS CAN II, </t>
  </si>
  <si>
    <t>«СибСканСервис»</t>
  </si>
  <si>
    <t>Красноярский край, Березовский район, поселок городского типа Березовка, шоссе 1км а/д Красноярск-Железногорск, здание 3в, помещение 2</t>
  </si>
  <si>
    <t>+7 (391)2287090</t>
  </si>
  <si>
    <t>ABS, TEBS-D,TEBS-E</t>
  </si>
  <si>
    <t>New Track LLC</t>
  </si>
  <si>
    <t xml:space="preserve">0039, Ереван, район Шенгавит, улица Чехова, 38/19, </t>
  </si>
  <si>
    <t>+37 (410) 42-91-99</t>
  </si>
  <si>
    <t>+38 (044) 390 -98-18</t>
  </si>
  <si>
    <t>ул. Каунаская, д. 13</t>
  </si>
  <si>
    <t>ООО «ИНЖИНИРИНГОВАЯ КОМПАНИЯ «ЛТСП»</t>
  </si>
  <si>
    <t>ЛУИДОРСЕРВИС-САРАНСК</t>
  </si>
  <si>
    <t>Пролетарская ул, дом № 142А, помещение 4</t>
  </si>
  <si>
    <t>+7 (917) 008 72-70</t>
  </si>
  <si>
    <t>Саратовский автоцентр КАМАЗ</t>
  </si>
  <si>
    <r>
      <t>Саратовский р-н, п.Зоринский</t>
    </r>
    <r>
      <rPr>
        <sz val="11"/>
        <color theme="1"/>
        <rFont val="Times New Roman"/>
        <family val="1"/>
        <charset val="204"/>
      </rPr>
      <t xml:space="preserve"> </t>
    </r>
  </si>
  <si>
    <t>+7 (8452) 25-19-19</t>
  </si>
  <si>
    <t>"НижБел"</t>
  </si>
  <si>
    <t>ул. Героя Советского Союза Поющева, 16 «В»</t>
  </si>
  <si>
    <t xml:space="preserve">+7 (831) 220-05-12 </t>
  </si>
  <si>
    <t>Златоуст</t>
  </si>
  <si>
    <t>«ЗлатТранс»</t>
  </si>
  <si>
    <t>Проспект им.Ю.А.Гагарина,3-й мкр. д. 44</t>
  </si>
  <si>
    <t xml:space="preserve">8(3513)65-35-13 </t>
  </si>
  <si>
    <t>"РТА-МБ"</t>
  </si>
  <si>
    <t>+7 (4832) 777-999</t>
  </si>
  <si>
    <t>ABS, EBS, TEBS-E, ECAS, КамАЗ</t>
  </si>
  <si>
    <t>Инженерная, 29</t>
  </si>
  <si>
    <t>ЗАО"Калужский автоцентр КАМАЗ"</t>
  </si>
  <si>
    <t>Достоевского, 41</t>
  </si>
  <si>
    <t>+7(4842)56-22-41</t>
  </si>
  <si>
    <t>"НАБИ"</t>
  </si>
  <si>
    <t xml:space="preserve">ул Гиляровского </t>
  </si>
  <si>
    <t>+7 (8172) 59-50-00</t>
  </si>
  <si>
    <t xml:space="preserve"> КамАЗ + прицепы</t>
  </si>
  <si>
    <t>ABS, ECAS CAN2, EBS3, TEBS-E, КамАЗ</t>
  </si>
  <si>
    <t>АО "ТФК КАМАЗ" г Вологда</t>
  </si>
  <si>
    <t>ул Гагарина 86</t>
  </si>
  <si>
    <t>+7(960) 070 14 17</t>
  </si>
  <si>
    <t>ИП "Трубка В.Ю."</t>
  </si>
  <si>
    <t xml:space="preserve">Калининградская обл., Гурьевский р-н. </t>
  </si>
  <si>
    <t>пос. Лесное, ул.Московская 2</t>
  </si>
  <si>
    <t>+7(906)231 67 37; +7(906)218 61 32</t>
  </si>
  <si>
    <t>Новосулажгорская 19</t>
  </si>
  <si>
    <t>+7 (8112) 75 12 44</t>
  </si>
  <si>
    <t>+7 (8142) 56 82 08</t>
  </si>
  <si>
    <t>ABS, TEBS-E2 (только прицепы)</t>
  </si>
  <si>
    <t>"МС Трак"</t>
  </si>
  <si>
    <t>Гусь-Хрустальный</t>
  </si>
  <si>
    <t>ГУС-ТЕХЦЕНТР</t>
  </si>
  <si>
    <t>Транспортная, 41А</t>
  </si>
  <si>
    <t>+7-920-933-05-05</t>
  </si>
  <si>
    <t>ABS, EBS, TEBS-E, EBS3, КамАЗ</t>
  </si>
  <si>
    <t>«АМТЕЛ»</t>
  </si>
  <si>
    <t>Парнас, 1-й Верхний переулок, дом 12, Литер А, помещение 2-H</t>
  </si>
  <si>
    <t xml:space="preserve">+7(812)456-2470 </t>
  </si>
  <si>
    <t>"СОВИНТЕРАВТОСЕРВИС"</t>
  </si>
  <si>
    <t>Симферопольское ш., д. 3</t>
  </si>
  <si>
    <t>+7 (495) 011 00 01</t>
  </si>
  <si>
    <t>ABS, EBS, ECAS, TEBS-E прицепы</t>
  </si>
  <si>
    <t>"Автопоезд"</t>
  </si>
  <si>
    <t>«Ренессанс Групп»</t>
  </si>
  <si>
    <t>+7 423 2463439</t>
  </si>
  <si>
    <t>ул. Орджоникидзеб 15</t>
  </si>
  <si>
    <t>ABS,TEBSE</t>
  </si>
  <si>
    <t>Кузнечихинский промузел, 1-й проезд, дом 15</t>
  </si>
  <si>
    <t>ООО "Архангельский Автоцентр КамАЗ"</t>
  </si>
  <si>
    <t>+7(8182) 29-77-87</t>
  </si>
  <si>
    <t>ABS, ECAS CAN2, EBS3, КамАЗ</t>
  </si>
  <si>
    <t>«ТСК АВТОСИЛА»</t>
  </si>
  <si>
    <t>пр-кт Кузнецкий, д. 222, помещение 20</t>
  </si>
  <si>
    <t>ИП Ляпустин Е.Ю.(«АвтоТракСервис»)</t>
  </si>
  <si>
    <t>Советск, Ленинградская, 1 А</t>
  </si>
  <si>
    <t>Якутский Автоцентр КАМАЗ</t>
  </si>
  <si>
    <t>ул. Челюскина, д. 37, корп. 6</t>
  </si>
  <si>
    <t>+7(4132) 600-600</t>
  </si>
  <si>
    <t>+7 (903) 549-46-27</t>
  </si>
  <si>
    <t>+7 (903) 549-95-50</t>
  </si>
  <si>
    <t>+7 (903) 721-71-89</t>
  </si>
  <si>
    <t>+7 (921) 962-21-99</t>
  </si>
  <si>
    <t>+7  (921) 957-19-28</t>
  </si>
  <si>
    <t>+7 (961) 328-10-60</t>
  </si>
  <si>
    <t>+7 (903) 388-37-98</t>
  </si>
  <si>
    <r>
      <t>+7 (961) 792 2692</t>
    </r>
    <r>
      <rPr>
        <b/>
        <sz val="12"/>
        <color rgb="FF0000FF"/>
        <rFont val="Arial"/>
        <family val="2"/>
      </rPr>
      <t> </t>
    </r>
  </si>
  <si>
    <t>+7 (913) 912-59-94</t>
  </si>
  <si>
    <t>+7 (913) 765-25-85</t>
  </si>
  <si>
    <t>+7 (914) 160-50-14</t>
  </si>
  <si>
    <t>+375 (29) 388-30-06</t>
  </si>
  <si>
    <t>+7 (777) 675-55-46</t>
  </si>
  <si>
    <t>+7 (495) 980-04-56</t>
  </si>
  <si>
    <t>+7 (812) 331-09-73/74</t>
  </si>
  <si>
    <t>+7 (383) 347-68-38</t>
  </si>
  <si>
    <t>+7 (383) 214-59-94</t>
  </si>
  <si>
    <t>+375 (17) 296-05-68</t>
  </si>
  <si>
    <t>+7 (727) 251-06-31/32</t>
  </si>
  <si>
    <t>РЕСПУБЛИКА БЕЛАРУСЬ</t>
  </si>
  <si>
    <t>У-mail</t>
  </si>
  <si>
    <t>Московская обл., Кразнознаменск</t>
  </si>
  <si>
    <t>"КомТракСервис"</t>
  </si>
  <si>
    <t>г. Краснознаменск, Березовая аллея, 1/2, 44-й км Минского ш</t>
  </si>
  <si>
    <t>+7(495)142-81-94</t>
  </si>
  <si>
    <t>EBS, TEBS-E, ABS, прицепы</t>
  </si>
  <si>
    <t>Московская обл, Истра</t>
  </si>
  <si>
    <t>"Мэйджор Трак Сервис"</t>
  </si>
  <si>
    <t>с. Павловская Слобода, ул. Ленина, 79</t>
  </si>
  <si>
    <t>+7(499)588-88-91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</si>
</sst>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Narrow"/>
      <family val="2"/>
      <charset val="204"/>
    </font>
    <font>
      <b/>
      <sz val="16"/>
      <color theme="0"/>
      <name val="Calibri"/>
      <family val="2"/>
      <charset val="204"/>
      <scheme val="minor"/>
    </font>
    <font>
      <b/>
      <sz val="22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6"/>
      <color theme="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u/>
      <sz val="16"/>
      <color theme="0"/>
      <name val="Calibri"/>
      <family val="2"/>
      <charset val="204"/>
      <scheme val="minor"/>
    </font>
    <font>
      <b/>
      <sz val="14"/>
      <color theme="0"/>
      <name val="Arial"/>
      <family val="2"/>
      <charset val="204"/>
    </font>
    <font>
      <sz val="11"/>
      <color rgb="FF1A171B"/>
      <name val="Calibri"/>
      <family val="2"/>
      <charset val="204"/>
      <scheme val="minor"/>
    </font>
    <font>
      <sz val="10"/>
      <color rgb="FF333333"/>
      <name val="Arial"/>
      <family val="2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Narrow"/>
      <family val="2"/>
      <charset val="204"/>
    </font>
    <font>
      <sz val="9"/>
      <color rgb="FF666666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.5"/>
      <color rgb="FF1D1D1D"/>
      <name val="Arial"/>
      <family val="2"/>
    </font>
    <font>
      <sz val="10"/>
      <name val="Arial Narrow"/>
      <family val="2"/>
      <charset val="204"/>
    </font>
    <font>
      <sz val="11"/>
      <color rgb="FF606060"/>
      <name val="Arial"/>
      <family val="2"/>
      <charset val="204"/>
    </font>
    <font>
      <sz val="11"/>
      <color rgb="FF0D0D0D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Narrow"/>
      <family val="2"/>
    </font>
    <font>
      <sz val="11"/>
      <name val="Calibri"/>
      <family val="2"/>
      <scheme val="minor"/>
    </font>
    <font>
      <b/>
      <sz val="12"/>
      <color rgb="FF0000FF"/>
      <name val="Arial"/>
      <family val="2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name val="Arial Narrow"/>
      <family val="2"/>
      <charset val="204"/>
    </font>
    <font>
      <sz val="11"/>
      <name val="Calibri"/>
      <family val="2"/>
      <charset val="204"/>
      <scheme val="minor"/>
    </font>
    <font>
      <sz val="9"/>
      <color rgb="FF000000"/>
      <name val="Segoe UI"/>
      <family val="2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i/>
      <sz val="12"/>
      <color theme="1"/>
      <name val="Times New Roman"/>
      <family val="1"/>
      <charset val="204"/>
    </font>
    <font>
      <sz val="11"/>
      <color rgb="FF333333"/>
      <name val="Calibri"/>
      <family val="2"/>
      <charset val="204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6EA92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79998168889431442"/>
      </patternFill>
    </fill>
    <fill>
      <patternFill patternType="solid">
        <fgColor theme="8" tint="0.79998168889431442"/>
        <bgColor theme="8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43" fontId="37" fillId="0" borderId="0" applyFont="0" applyFill="0" applyBorder="0" applyAlignment="0" applyProtection="0"/>
  </cellStyleXfs>
  <cellXfs count="208">
    <xf numFmtId="0" fontId="0" fillId="0" borderId="0" xfId="0"/>
    <xf numFmtId="0" fontId="3" fillId="0" borderId="0" xfId="0" applyFont="1"/>
    <xf numFmtId="0" fontId="2" fillId="3" borderId="2" xfId="0" applyFont="1" applyFill="1" applyBorder="1"/>
    <xf numFmtId="0" fontId="0" fillId="5" borderId="0" xfId="0" applyFill="1"/>
    <xf numFmtId="0" fontId="3" fillId="2" borderId="0" xfId="0" applyFont="1" applyFill="1"/>
    <xf numFmtId="0" fontId="10" fillId="4" borderId="0" xfId="0" applyFont="1" applyFill="1"/>
    <xf numFmtId="0" fontId="9" fillId="4" borderId="0" xfId="0" applyFont="1" applyFill="1"/>
    <xf numFmtId="0" fontId="9" fillId="7" borderId="0" xfId="0" applyFont="1" applyFill="1"/>
    <xf numFmtId="0" fontId="0" fillId="8" borderId="0" xfId="0" applyFill="1"/>
    <xf numFmtId="0" fontId="0" fillId="9" borderId="0" xfId="0" applyFill="1"/>
    <xf numFmtId="0" fontId="10" fillId="11" borderId="0" xfId="0" applyFont="1" applyFill="1"/>
    <xf numFmtId="0" fontId="10" fillId="6" borderId="0" xfId="0" applyFont="1" applyFill="1"/>
    <xf numFmtId="0" fontId="0" fillId="13" borderId="0" xfId="0" applyFill="1"/>
    <xf numFmtId="0" fontId="0" fillId="14" borderId="0" xfId="0" applyFill="1"/>
    <xf numFmtId="0" fontId="2" fillId="13" borderId="2" xfId="0" applyFont="1" applyFill="1" applyBorder="1"/>
    <xf numFmtId="0" fontId="2" fillId="0" borderId="0" xfId="0" applyFont="1"/>
    <xf numFmtId="0" fontId="2" fillId="12" borderId="0" xfId="0" applyFont="1" applyFill="1"/>
    <xf numFmtId="0" fontId="2" fillId="9" borderId="0" xfId="0" applyFont="1" applyFill="1"/>
    <xf numFmtId="0" fontId="0" fillId="0" borderId="0" xfId="0" applyAlignment="1">
      <alignment wrapText="1"/>
    </xf>
    <xf numFmtId="0" fontId="0" fillId="14" borderId="0" xfId="0" applyFill="1" applyAlignment="1">
      <alignment wrapText="1"/>
    </xf>
    <xf numFmtId="0" fontId="0" fillId="8" borderId="0" xfId="0" applyFill="1" applyAlignment="1">
      <alignment wrapText="1"/>
    </xf>
    <xf numFmtId="0" fontId="9" fillId="7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0" fillId="5" borderId="0" xfId="0" applyFill="1" applyAlignment="1">
      <alignment wrapText="1"/>
    </xf>
    <xf numFmtId="0" fontId="10" fillId="4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2" fillId="3" borderId="2" xfId="0" applyFont="1" applyFill="1" applyBorder="1" applyAlignment="1">
      <alignment wrapText="1"/>
    </xf>
    <xf numFmtId="0" fontId="0" fillId="9" borderId="0" xfId="0" applyFill="1" applyAlignment="1">
      <alignment wrapText="1"/>
    </xf>
    <xf numFmtId="0" fontId="10" fillId="11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12" borderId="0" xfId="0" applyFont="1" applyFill="1" applyAlignment="1">
      <alignment wrapText="1"/>
    </xf>
    <xf numFmtId="0" fontId="2" fillId="9" borderId="0" xfId="0" applyFont="1" applyFill="1" applyAlignment="1">
      <alignment wrapText="1"/>
    </xf>
    <xf numFmtId="0" fontId="10" fillId="6" borderId="0" xfId="0" applyFont="1" applyFill="1" applyAlignment="1">
      <alignment wrapText="1"/>
    </xf>
    <xf numFmtId="0" fontId="0" fillId="13" borderId="0" xfId="0" applyFill="1" applyAlignment="1">
      <alignment wrapText="1"/>
    </xf>
    <xf numFmtId="0" fontId="2" fillId="13" borderId="2" xfId="0" applyFont="1" applyFill="1" applyBorder="1" applyAlignment="1">
      <alignment wrapText="1"/>
    </xf>
    <xf numFmtId="0" fontId="7" fillId="8" borderId="0" xfId="0" applyFont="1" applyFill="1" applyAlignment="1">
      <alignment wrapText="1"/>
    </xf>
    <xf numFmtId="0" fontId="6" fillId="7" borderId="0" xfId="0" applyFont="1" applyFill="1" applyAlignment="1">
      <alignment wrapText="1"/>
    </xf>
    <xf numFmtId="0" fontId="7" fillId="5" borderId="0" xfId="0" applyFont="1" applyFill="1" applyAlignment="1">
      <alignment wrapText="1"/>
    </xf>
    <xf numFmtId="0" fontId="2" fillId="3" borderId="3" xfId="0" applyFont="1" applyFill="1" applyBorder="1" applyAlignment="1">
      <alignment wrapText="1"/>
    </xf>
    <xf numFmtId="0" fontId="3" fillId="2" borderId="0" xfId="0" applyFont="1" applyFill="1" applyBorder="1"/>
    <xf numFmtId="0" fontId="3" fillId="2" borderId="0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7" fillId="9" borderId="0" xfId="0" applyFont="1" applyFill="1" applyAlignment="1">
      <alignment wrapText="1"/>
    </xf>
    <xf numFmtId="0" fontId="7" fillId="14" borderId="0" xfId="0" applyFont="1" applyFill="1" applyAlignment="1">
      <alignment wrapText="1"/>
    </xf>
    <xf numFmtId="0" fontId="2" fillId="13" borderId="1" xfId="0" applyFont="1" applyFill="1" applyBorder="1" applyAlignment="1">
      <alignment wrapText="1"/>
    </xf>
    <xf numFmtId="0" fontId="6" fillId="7" borderId="0" xfId="0" applyFont="1" applyFill="1" applyAlignment="1"/>
    <xf numFmtId="0" fontId="7" fillId="5" borderId="0" xfId="0" applyFont="1" applyFill="1" applyAlignment="1"/>
    <xf numFmtId="0" fontId="6" fillId="4" borderId="0" xfId="0" applyFont="1" applyFill="1" applyAlignment="1"/>
    <xf numFmtId="0" fontId="7" fillId="9" borderId="0" xfId="0" applyFont="1" applyFill="1" applyAlignment="1"/>
    <xf numFmtId="0" fontId="6" fillId="11" borderId="0" xfId="0" applyFont="1" applyFill="1" applyAlignment="1"/>
    <xf numFmtId="0" fontId="7" fillId="14" borderId="0" xfId="0" applyFont="1" applyFill="1" applyAlignment="1"/>
    <xf numFmtId="0" fontId="6" fillId="6" borderId="0" xfId="0" applyFont="1" applyFill="1" applyAlignment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Protection="1"/>
    <xf numFmtId="0" fontId="7" fillId="8" borderId="0" xfId="0" applyFont="1" applyFill="1" applyAlignment="1"/>
    <xf numFmtId="49" fontId="0" fillId="0" borderId="0" xfId="0" applyNumberFormat="1" applyAlignment="1" applyProtection="1">
      <alignment wrapText="1"/>
      <protection locked="0"/>
    </xf>
    <xf numFmtId="0" fontId="8" fillId="0" borderId="0" xfId="2" applyFont="1" applyFill="1" applyBorder="1" applyAlignment="1" applyProtection="1">
      <alignment wrapText="1"/>
      <protection locked="0"/>
    </xf>
    <xf numFmtId="0" fontId="12" fillId="14" borderId="0" xfId="3" applyFont="1" applyFill="1" applyAlignment="1"/>
    <xf numFmtId="0" fontId="12" fillId="14" borderId="0" xfId="3" applyFont="1" applyFill="1"/>
    <xf numFmtId="0" fontId="12" fillId="14" borderId="0" xfId="3" applyFont="1" applyFill="1" applyAlignment="1">
      <alignment wrapText="1"/>
    </xf>
    <xf numFmtId="0" fontId="12" fillId="10" borderId="0" xfId="3" applyFont="1" applyFill="1" applyAlignment="1"/>
    <xf numFmtId="0" fontId="12" fillId="10" borderId="0" xfId="3" applyFont="1" applyFill="1"/>
    <xf numFmtId="0" fontId="12" fillId="10" borderId="0" xfId="3" applyFont="1" applyFill="1" applyAlignment="1">
      <alignment wrapText="1"/>
    </xf>
    <xf numFmtId="0" fontId="12" fillId="5" borderId="0" xfId="3" applyFont="1" applyFill="1" applyAlignment="1">
      <alignment wrapText="1"/>
    </xf>
    <xf numFmtId="0" fontId="12" fillId="8" borderId="0" xfId="3" applyFont="1" applyFill="1" applyAlignment="1">
      <alignment wrapText="1"/>
    </xf>
    <xf numFmtId="0" fontId="6" fillId="7" borderId="7" xfId="0" applyFont="1" applyFill="1" applyBorder="1"/>
    <xf numFmtId="0" fontId="6" fillId="7" borderId="4" xfId="0" applyFont="1" applyFill="1" applyBorder="1"/>
    <xf numFmtId="0" fontId="6" fillId="7" borderId="10" xfId="0" applyFont="1" applyFill="1" applyBorder="1"/>
    <xf numFmtId="0" fontId="6" fillId="7" borderId="6" xfId="0" applyFont="1" applyFill="1" applyBorder="1"/>
    <xf numFmtId="0" fontId="6" fillId="7" borderId="11" xfId="0" applyFont="1" applyFill="1" applyBorder="1"/>
    <xf numFmtId="0" fontId="7" fillId="8" borderId="4" xfId="0" applyFont="1" applyFill="1" applyBorder="1" applyAlignment="1"/>
    <xf numFmtId="0" fontId="7" fillId="15" borderId="4" xfId="0" applyFont="1" applyFill="1" applyBorder="1"/>
    <xf numFmtId="0" fontId="6" fillId="15" borderId="5" xfId="0" applyFont="1" applyFill="1" applyBorder="1" applyAlignment="1"/>
    <xf numFmtId="0" fontId="6" fillId="15" borderId="12" xfId="0" applyFont="1" applyFill="1" applyBorder="1" applyAlignment="1"/>
    <xf numFmtId="0" fontId="6" fillId="15" borderId="9" xfId="0" applyFont="1" applyFill="1" applyBorder="1" applyAlignment="1"/>
    <xf numFmtId="0" fontId="6" fillId="7" borderId="8" xfId="0" applyFont="1" applyFill="1" applyBorder="1" applyAlignment="1">
      <alignment horizontal="left" vertical="top" wrapText="1"/>
    </xf>
    <xf numFmtId="0" fontId="6" fillId="15" borderId="15" xfId="0" applyFont="1" applyFill="1" applyBorder="1" applyAlignment="1"/>
    <xf numFmtId="0" fontId="6" fillId="7" borderId="16" xfId="0" applyFont="1" applyFill="1" applyBorder="1"/>
    <xf numFmtId="0" fontId="6" fillId="7" borderId="8" xfId="0" applyFont="1" applyFill="1" applyBorder="1"/>
    <xf numFmtId="0" fontId="0" fillId="0" borderId="0" xfId="0" applyFill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0" fillId="0" borderId="0" xfId="0" quotePrefix="1" applyAlignment="1" applyProtection="1">
      <alignment wrapText="1"/>
      <protection locked="0"/>
    </xf>
    <xf numFmtId="0" fontId="6" fillId="8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6" fillId="4" borderId="0" xfId="0" applyFont="1" applyFill="1" applyAlignment="1">
      <alignment wrapText="1"/>
    </xf>
    <xf numFmtId="0" fontId="13" fillId="7" borderId="0" xfId="0" applyFont="1" applyFill="1" applyAlignment="1">
      <alignment wrapText="1"/>
    </xf>
    <xf numFmtId="0" fontId="0" fillId="0" borderId="0" xfId="0" applyFont="1"/>
    <xf numFmtId="0" fontId="12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/>
    <xf numFmtId="0" fontId="14" fillId="0" borderId="0" xfId="0" applyFont="1"/>
    <xf numFmtId="0" fontId="5" fillId="0" borderId="0" xfId="2" applyFont="1" applyFill="1" applyAlignment="1" applyProtection="1">
      <alignment wrapText="1"/>
      <protection locked="0"/>
    </xf>
    <xf numFmtId="0" fontId="8" fillId="0" borderId="0" xfId="2" applyFont="1" applyFill="1" applyAlignment="1" applyProtection="1">
      <alignment wrapText="1"/>
      <protection locked="0"/>
    </xf>
    <xf numFmtId="0" fontId="16" fillId="0" borderId="0" xfId="0" applyFont="1" applyAlignment="1">
      <alignment vertical="center"/>
    </xf>
    <xf numFmtId="0" fontId="0" fillId="16" borderId="0" xfId="0" applyFont="1" applyFill="1" applyBorder="1" applyAlignment="1">
      <alignment wrapText="1"/>
    </xf>
    <xf numFmtId="0" fontId="0" fillId="16" borderId="0" xfId="0" applyFont="1" applyFill="1" applyBorder="1"/>
    <xf numFmtId="0" fontId="0" fillId="16" borderId="0" xfId="0" applyFont="1" applyFill="1" applyBorder="1" applyAlignment="1" applyProtection="1">
      <alignment wrapText="1"/>
      <protection locked="0"/>
    </xf>
    <xf numFmtId="0" fontId="0" fillId="17" borderId="0" xfId="0" applyFont="1" applyFill="1" applyBorder="1" applyAlignment="1">
      <alignment wrapText="1"/>
    </xf>
    <xf numFmtId="0" fontId="0" fillId="17" borderId="0" xfId="0" applyFont="1" applyFill="1" applyBorder="1"/>
    <xf numFmtId="0" fontId="0" fillId="17" borderId="0" xfId="0" applyFont="1" applyFill="1" applyBorder="1" applyAlignment="1" applyProtection="1">
      <alignment wrapText="1"/>
      <protection locked="0"/>
    </xf>
    <xf numFmtId="0" fontId="0" fillId="19" borderId="0" xfId="0" applyFont="1" applyFill="1" applyBorder="1" applyAlignment="1">
      <alignment wrapText="1"/>
    </xf>
    <xf numFmtId="0" fontId="0" fillId="19" borderId="0" xfId="0" applyFont="1" applyFill="1" applyBorder="1"/>
    <xf numFmtId="0" fontId="0" fillId="19" borderId="0" xfId="0" applyFont="1" applyFill="1" applyBorder="1" applyAlignment="1" applyProtection="1">
      <alignment wrapText="1"/>
      <protection locked="0"/>
    </xf>
    <xf numFmtId="0" fontId="0" fillId="18" borderId="0" xfId="0" applyFont="1" applyFill="1" applyBorder="1" applyAlignment="1">
      <alignment wrapText="1"/>
    </xf>
    <xf numFmtId="0" fontId="0" fillId="18" borderId="0" xfId="0" applyFont="1" applyFill="1" applyBorder="1"/>
    <xf numFmtId="0" fontId="0" fillId="18" borderId="0" xfId="0" applyFont="1" applyFill="1" applyBorder="1" applyAlignment="1" applyProtection="1">
      <alignment wrapText="1"/>
      <protection locked="0"/>
    </xf>
    <xf numFmtId="49" fontId="0" fillId="18" borderId="0" xfId="0" applyNumberFormat="1" applyFont="1" applyFill="1" applyBorder="1" applyAlignment="1">
      <alignment wrapText="1"/>
    </xf>
    <xf numFmtId="0" fontId="0" fillId="20" borderId="17" xfId="0" applyFont="1" applyFill="1" applyBorder="1" applyAlignment="1">
      <alignment wrapText="1"/>
    </xf>
    <xf numFmtId="0" fontId="0" fillId="20" borderId="17" xfId="0" applyFont="1" applyFill="1" applyBorder="1" applyAlignment="1" applyProtection="1">
      <alignment wrapText="1"/>
      <protection locked="0"/>
    </xf>
    <xf numFmtId="0" fontId="0" fillId="21" borderId="17" xfId="0" applyFont="1" applyFill="1" applyBorder="1" applyAlignment="1" applyProtection="1">
      <alignment wrapText="1"/>
      <protection locked="0"/>
    </xf>
    <xf numFmtId="0" fontId="0" fillId="21" borderId="18" xfId="0" applyFont="1" applyFill="1" applyBorder="1" applyAlignment="1" applyProtection="1">
      <alignment wrapText="1"/>
      <protection locked="0"/>
    </xf>
    <xf numFmtId="0" fontId="9" fillId="0" borderId="0" xfId="0" applyFont="1" applyAlignment="1">
      <alignment wrapText="1"/>
    </xf>
    <xf numFmtId="0" fontId="6" fillId="11" borderId="0" xfId="0" applyFont="1" applyFill="1" applyAlignment="1">
      <alignment wrapText="1"/>
    </xf>
    <xf numFmtId="0" fontId="6" fillId="6" borderId="0" xfId="0" applyFont="1" applyFill="1" applyAlignment="1">
      <alignment wrapText="1"/>
    </xf>
    <xf numFmtId="0" fontId="2" fillId="13" borderId="3" xfId="0" applyFont="1" applyFill="1" applyBorder="1" applyAlignment="1">
      <alignment wrapText="1"/>
    </xf>
    <xf numFmtId="49" fontId="0" fillId="0" borderId="0" xfId="0" applyNumberFormat="1" applyFill="1" applyAlignment="1" applyProtection="1">
      <alignment wrapText="1"/>
      <protection locked="0"/>
    </xf>
    <xf numFmtId="0" fontId="3" fillId="22" borderId="0" xfId="0" applyFont="1" applyFill="1" applyAlignment="1">
      <alignment wrapText="1"/>
    </xf>
    <xf numFmtId="0" fontId="3" fillId="22" borderId="0" xfId="0" applyFont="1" applyFill="1"/>
    <xf numFmtId="0" fontId="8" fillId="0" borderId="0" xfId="0" applyFont="1" applyAlignment="1" applyProtection="1">
      <alignment wrapText="1"/>
      <protection locked="0"/>
    </xf>
    <xf numFmtId="0" fontId="18" fillId="0" borderId="0" xfId="0" applyFont="1"/>
    <xf numFmtId="49" fontId="17" fillId="0" borderId="0" xfId="0" applyNumberFormat="1" applyFont="1"/>
    <xf numFmtId="49" fontId="8" fillId="0" borderId="0" xfId="1" applyNumberFormat="1" applyFont="1" applyFill="1" applyBorder="1" applyAlignment="1" applyProtection="1">
      <alignment wrapText="1"/>
      <protection locked="0"/>
    </xf>
    <xf numFmtId="49" fontId="8" fillId="0" borderId="0" xfId="2" applyNumberFormat="1" applyFont="1" applyFill="1" applyBorder="1" applyAlignment="1" applyProtection="1">
      <alignment wrapText="1"/>
      <protection locked="0"/>
    </xf>
    <xf numFmtId="49" fontId="0" fillId="16" borderId="0" xfId="0" quotePrefix="1" applyNumberFormat="1" applyFont="1" applyFill="1" applyBorder="1" applyAlignment="1">
      <alignment wrapText="1"/>
    </xf>
    <xf numFmtId="49" fontId="0" fillId="17" borderId="0" xfId="0" applyNumberFormat="1" applyFont="1" applyFill="1" applyBorder="1" applyAlignment="1">
      <alignment wrapText="1"/>
    </xf>
    <xf numFmtId="49" fontId="0" fillId="16" borderId="0" xfId="0" applyNumberFormat="1" applyFont="1" applyFill="1" applyBorder="1" applyAlignment="1">
      <alignment wrapText="1"/>
    </xf>
    <xf numFmtId="49" fontId="0" fillId="19" borderId="0" xfId="0" applyNumberFormat="1" applyFont="1" applyFill="1" applyBorder="1" applyAlignment="1">
      <alignment wrapText="1"/>
    </xf>
    <xf numFmtId="49" fontId="0" fillId="19" borderId="0" xfId="0" quotePrefix="1" applyNumberFormat="1" applyFont="1" applyFill="1" applyBorder="1" applyAlignment="1">
      <alignment wrapText="1"/>
    </xf>
    <xf numFmtId="49" fontId="0" fillId="0" borderId="0" xfId="0" quotePrefix="1" applyNumberFormat="1" applyAlignment="1" applyProtection="1">
      <alignment wrapText="1"/>
      <protection locked="0"/>
    </xf>
    <xf numFmtId="0" fontId="12" fillId="5" borderId="0" xfId="0" applyFont="1" applyFill="1" applyAlignment="1">
      <alignment wrapText="1"/>
    </xf>
    <xf numFmtId="0" fontId="0" fillId="0" borderId="0" xfId="0" applyFont="1" applyAlignment="1">
      <alignment wrapText="1"/>
    </xf>
    <xf numFmtId="0" fontId="16" fillId="0" borderId="0" xfId="0" applyFont="1" applyAlignment="1" applyProtection="1">
      <alignment wrapText="1"/>
      <protection locked="0"/>
    </xf>
    <xf numFmtId="0" fontId="19" fillId="2" borderId="0" xfId="0" applyFont="1" applyFill="1" applyAlignment="1">
      <alignment wrapText="1"/>
    </xf>
    <xf numFmtId="0" fontId="0" fillId="0" borderId="0" xfId="0" applyNumberFormat="1" applyProtection="1">
      <protection locked="0"/>
    </xf>
    <xf numFmtId="0" fontId="0" fillId="9" borderId="0" xfId="0" applyFont="1" applyFill="1" applyAlignment="1">
      <alignment wrapText="1"/>
    </xf>
    <xf numFmtId="0" fontId="0" fillId="10" borderId="0" xfId="3" applyFont="1" applyFill="1" applyAlignment="1">
      <alignment wrapText="1"/>
    </xf>
    <xf numFmtId="49" fontId="15" fillId="0" borderId="0" xfId="0" applyNumberFormat="1" applyFont="1"/>
    <xf numFmtId="0" fontId="0" fillId="0" borderId="0" xfId="0" applyAlignment="1" applyProtection="1">
      <alignment horizontal="left" wrapText="1"/>
      <protection locked="0"/>
    </xf>
    <xf numFmtId="0" fontId="0" fillId="23" borderId="0" xfId="0" applyFont="1" applyFill="1" applyAlignment="1" applyProtection="1">
      <alignment wrapText="1"/>
      <protection locked="0"/>
    </xf>
    <xf numFmtId="0" fontId="0" fillId="23" borderId="0" xfId="0" applyFill="1" applyProtection="1">
      <protection locked="0"/>
    </xf>
    <xf numFmtId="0" fontId="0" fillId="23" borderId="0" xfId="0" applyFill="1" applyAlignment="1" applyProtection="1">
      <alignment wrapText="1"/>
      <protection locked="0"/>
    </xf>
    <xf numFmtId="49" fontId="0" fillId="23" borderId="0" xfId="0" applyNumberFormat="1" applyFill="1" applyAlignment="1" applyProtection="1">
      <alignment wrapText="1"/>
      <protection locked="0"/>
    </xf>
    <xf numFmtId="0" fontId="0" fillId="0" borderId="0" xfId="0" quotePrefix="1" applyAlignment="1">
      <alignment wrapText="1"/>
    </xf>
    <xf numFmtId="0" fontId="0" fillId="8" borderId="0" xfId="0" applyFont="1" applyFill="1" applyAlignment="1">
      <alignment wrapText="1"/>
    </xf>
    <xf numFmtId="0" fontId="0" fillId="8" borderId="0" xfId="3" applyFont="1" applyFill="1"/>
    <xf numFmtId="49" fontId="3" fillId="0" borderId="0" xfId="0" applyNumberFormat="1" applyFont="1" applyAlignment="1">
      <alignment wrapText="1"/>
    </xf>
    <xf numFmtId="49" fontId="3" fillId="0" borderId="0" xfId="0" applyNumberFormat="1" applyFont="1"/>
    <xf numFmtId="49" fontId="0" fillId="0" borderId="0" xfId="0" applyNumberFormat="1" applyProtection="1">
      <protection locked="0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14" borderId="0" xfId="0" applyFont="1" applyFill="1" applyAlignment="1">
      <alignment wrapText="1"/>
    </xf>
    <xf numFmtId="0" fontId="0" fillId="14" borderId="0" xfId="3" applyFont="1" applyFill="1" applyAlignment="1">
      <alignment wrapText="1"/>
    </xf>
    <xf numFmtId="0" fontId="0" fillId="13" borderId="0" xfId="0" applyFill="1" applyAlignment="1" applyProtection="1">
      <alignment wrapText="1"/>
      <protection locked="0"/>
    </xf>
    <xf numFmtId="0" fontId="0" fillId="13" borderId="0" xfId="0" applyFill="1" applyProtection="1">
      <protection locked="0"/>
    </xf>
    <xf numFmtId="0" fontId="8" fillId="0" borderId="0" xfId="0" applyFont="1" applyAlignment="1">
      <alignment wrapText="1"/>
    </xf>
    <xf numFmtId="0" fontId="20" fillId="0" borderId="0" xfId="2" applyFont="1" applyFill="1" applyAlignment="1" applyProtection="1">
      <alignment wrapText="1"/>
      <protection locked="0"/>
    </xf>
    <xf numFmtId="0" fontId="21" fillId="0" borderId="0" xfId="0" applyFont="1"/>
    <xf numFmtId="0" fontId="22" fillId="0" borderId="0" xfId="0" applyFont="1"/>
    <xf numFmtId="0" fontId="16" fillId="0" borderId="0" xfId="0" applyFont="1"/>
    <xf numFmtId="49" fontId="17" fillId="0" borderId="0" xfId="0" applyNumberFormat="1" applyFont="1" applyAlignment="1" applyProtection="1">
      <alignment wrapText="1"/>
      <protection locked="0"/>
    </xf>
    <xf numFmtId="0" fontId="24" fillId="0" borderId="0" xfId="0" applyFont="1"/>
    <xf numFmtId="0" fontId="25" fillId="0" borderId="0" xfId="2" applyFont="1" applyFill="1" applyAlignment="1" applyProtection="1">
      <alignment wrapText="1"/>
      <protection locked="0"/>
    </xf>
    <xf numFmtId="0" fontId="26" fillId="0" borderId="0" xfId="0" applyFont="1"/>
    <xf numFmtId="0" fontId="4" fillId="0" borderId="0" xfId="0" applyFont="1" applyBorder="1" applyAlignment="1">
      <alignment wrapText="1"/>
    </xf>
    <xf numFmtId="49" fontId="4" fillId="24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27" fillId="0" borderId="0" xfId="0" applyFont="1" applyBorder="1"/>
    <xf numFmtId="0" fontId="28" fillId="0" borderId="0" xfId="0" applyFont="1" applyBorder="1"/>
    <xf numFmtId="0" fontId="5" fillId="0" borderId="0" xfId="0" applyFont="1" applyBorder="1" applyAlignment="1">
      <alignment wrapText="1"/>
    </xf>
    <xf numFmtId="0" fontId="17" fillId="0" borderId="0" xfId="0" applyFont="1"/>
    <xf numFmtId="0" fontId="29" fillId="0" borderId="0" xfId="2" applyFont="1" applyFill="1" applyAlignment="1" applyProtection="1">
      <alignment wrapText="1"/>
      <protection locked="0"/>
    </xf>
    <xf numFmtId="0" fontId="30" fillId="0" borderId="0" xfId="2" applyFont="1" applyFill="1" applyAlignment="1" applyProtection="1">
      <alignment wrapText="1"/>
      <protection locked="0"/>
    </xf>
    <xf numFmtId="0" fontId="6" fillId="7" borderId="13" xfId="0" applyFont="1" applyFill="1" applyBorder="1" applyAlignment="1">
      <alignment horizontal="left" vertical="top" wrapText="1"/>
    </xf>
    <xf numFmtId="0" fontId="33" fillId="0" borderId="0" xfId="0" applyFont="1" applyAlignment="1">
      <alignment vertical="center"/>
    </xf>
    <xf numFmtId="0" fontId="32" fillId="0" borderId="0" xfId="0" applyFont="1"/>
    <xf numFmtId="0" fontId="6" fillId="7" borderId="13" xfId="0" applyFont="1" applyFill="1" applyBorder="1" applyAlignment="1">
      <alignment vertical="top" wrapText="1"/>
    </xf>
    <xf numFmtId="0" fontId="0" fillId="21" borderId="0" xfId="0" applyFont="1" applyFill="1" applyBorder="1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0" fontId="34" fillId="0" borderId="0" xfId="2" applyFont="1" applyFill="1" applyAlignment="1" applyProtection="1">
      <alignment wrapText="1"/>
      <protection locked="0"/>
    </xf>
    <xf numFmtId="0" fontId="35" fillId="0" borderId="0" xfId="2" applyFont="1" applyFill="1" applyAlignment="1" applyProtection="1">
      <alignment wrapText="1"/>
      <protection locked="0"/>
    </xf>
    <xf numFmtId="0" fontId="36" fillId="0" borderId="0" xfId="0" applyFont="1"/>
    <xf numFmtId="43" fontId="0" fillId="0" borderId="0" xfId="4" applyFont="1" applyAlignment="1" applyProtection="1">
      <alignment wrapText="1"/>
      <protection locked="0"/>
    </xf>
    <xf numFmtId="49" fontId="6" fillId="25" borderId="7" xfId="3" applyNumberFormat="1" applyFont="1" applyFill="1" applyBorder="1"/>
    <xf numFmtId="0" fontId="23" fillId="0" borderId="0" xfId="0" applyFont="1"/>
    <xf numFmtId="0" fontId="39" fillId="0" borderId="0" xfId="0" applyFont="1"/>
    <xf numFmtId="0" fontId="40" fillId="0" borderId="0" xfId="0" applyFont="1"/>
    <xf numFmtId="0" fontId="23" fillId="0" borderId="0" xfId="0" applyFont="1" applyAlignment="1">
      <alignment vertical="center"/>
    </xf>
    <xf numFmtId="0" fontId="5" fillId="0" borderId="0" xfId="0" applyFont="1" applyBorder="1" applyAlignment="1" applyProtection="1">
      <alignment wrapText="1"/>
      <protection locked="0"/>
    </xf>
    <xf numFmtId="0" fontId="41" fillId="0" borderId="0" xfId="0" applyFont="1"/>
    <xf numFmtId="0" fontId="17" fillId="0" borderId="0" xfId="0" applyFont="1" applyAlignment="1" applyProtection="1">
      <alignment wrapText="1"/>
      <protection locked="0"/>
    </xf>
    <xf numFmtId="0" fontId="14" fillId="0" borderId="0" xfId="0" applyFont="1" applyAlignment="1" applyProtection="1">
      <alignment wrapText="1"/>
      <protection locked="0"/>
    </xf>
    <xf numFmtId="0" fontId="0" fillId="0" borderId="0" xfId="0" quotePrefix="1" applyNumberFormat="1" applyAlignment="1" applyProtection="1">
      <alignment horizontal="left" wrapText="1"/>
      <protection locked="0"/>
    </xf>
    <xf numFmtId="0" fontId="33" fillId="0" borderId="0" xfId="0" applyFont="1" applyAlignment="1" applyProtection="1">
      <alignment wrapText="1"/>
      <protection locked="0"/>
    </xf>
    <xf numFmtId="49" fontId="6" fillId="7" borderId="6" xfId="0" applyNumberFormat="1" applyFont="1" applyFill="1" applyBorder="1"/>
    <xf numFmtId="49" fontId="6" fillId="7" borderId="6" xfId="0" applyNumberFormat="1" applyFont="1" applyFill="1" applyBorder="1" applyAlignment="1">
      <alignment horizontal="left"/>
    </xf>
    <xf numFmtId="49" fontId="6" fillId="7" borderId="7" xfId="0" applyNumberFormat="1" applyFont="1" applyFill="1" applyBorder="1"/>
    <xf numFmtId="49" fontId="6" fillId="7" borderId="10" xfId="0" applyNumberFormat="1" applyFont="1" applyFill="1" applyBorder="1" applyAlignment="1">
      <alignment horizontal="left"/>
    </xf>
    <xf numFmtId="49" fontId="6" fillId="7" borderId="4" xfId="0" applyNumberFormat="1" applyFont="1" applyFill="1" applyBorder="1" applyAlignment="1">
      <alignment horizontal="left"/>
    </xf>
    <xf numFmtId="49" fontId="6" fillId="7" borderId="11" xfId="0" applyNumberFormat="1" applyFont="1" applyFill="1" applyBorder="1"/>
    <xf numFmtId="49" fontId="6" fillId="7" borderId="11" xfId="0" applyNumberFormat="1" applyFont="1" applyFill="1" applyBorder="1" applyAlignment="1">
      <alignment horizontal="left"/>
    </xf>
    <xf numFmtId="49" fontId="6" fillId="7" borderId="7" xfId="0" applyNumberFormat="1" applyFont="1" applyFill="1" applyBorder="1" applyAlignment="1">
      <alignment horizontal="left"/>
    </xf>
    <xf numFmtId="49" fontId="6" fillId="7" borderId="16" xfId="0" applyNumberFormat="1" applyFont="1" applyFill="1" applyBorder="1" applyAlignment="1">
      <alignment horizontal="left"/>
    </xf>
    <xf numFmtId="0" fontId="6" fillId="7" borderId="13" xfId="0" applyFont="1" applyFill="1" applyBorder="1" applyAlignment="1">
      <alignment horizontal="left" vertical="top" wrapText="1"/>
    </xf>
    <xf numFmtId="0" fontId="6" fillId="7" borderId="14" xfId="0" applyFont="1" applyFill="1" applyBorder="1" applyAlignment="1">
      <alignment horizontal="left" vertical="top" wrapText="1"/>
    </xf>
    <xf numFmtId="0" fontId="6" fillId="7" borderId="13" xfId="0" applyFont="1" applyFill="1" applyBorder="1" applyAlignment="1">
      <alignment horizontal="left" wrapText="1"/>
    </xf>
    <xf numFmtId="0" fontId="6" fillId="7" borderId="14" xfId="0" applyFont="1" applyFill="1" applyBorder="1" applyAlignment="1">
      <alignment horizontal="left" wrapText="1"/>
    </xf>
  </cellXfs>
  <cellStyles count="5">
    <cellStyle name="Normal_Sheet1" xfId="1" xr:uid="{00000000-0005-0000-0000-000003000000}"/>
    <cellStyle name="Normal_WABCO SHOP" xfId="2" xr:uid="{00000000-0005-0000-0000-000004000000}"/>
    <cellStyle name="Гиперссылка" xfId="3" builtinId="8"/>
    <cellStyle name="Обычный" xfId="0" builtinId="0"/>
    <cellStyle name="Финансовый" xfId="4" builtinId="3"/>
  </cellStyles>
  <dxfs count="386"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B8E08C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B8E08C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numFmt numFmtId="30" formatCode="@"/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B8E08C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B8E08C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B8E08C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ill>
        <patternFill patternType="solid">
          <fgColor indexed="64"/>
          <bgColor rgb="FFB8E08C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33CC33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4"/>
        </patternFill>
      </fill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30" formatCode="@"/>
      <alignment horizontal="general" vertical="bottom" textRotation="0" wrapText="1" indent="0" justifyLastLine="0" shrinkToFit="0" readingOrder="0"/>
      <protection locked="0" hidden="0"/>
    </dxf>
    <dxf>
      <numFmt numFmtId="30" formatCode="@"/>
      <alignment horizontal="general" vertical="bottom" textRotation="0" wrapText="1" indent="0" justifyLastLine="0" shrinkToFit="0" readingOrder="0"/>
      <protection locked="0" hidden="0"/>
    </dxf>
    <dxf>
      <numFmt numFmtId="30" formatCode="@"/>
      <alignment horizontal="general" vertical="bottom" textRotation="0" wrapText="1" indent="0" justifyLastLine="0" shrinkToFit="0" readingOrder="0"/>
      <protection locked="0" hidden="0"/>
    </dxf>
    <dxf>
      <numFmt numFmtId="30" formatCode="@"/>
      <protection locked="0" hidden="0"/>
    </dxf>
    <dxf>
      <numFmt numFmtId="30" formatCode="@"/>
      <alignment horizontal="general" vertical="bottom" textRotation="0" wrapText="1" indent="0" justifyLastLine="0" shrinkToFit="0" readingOrder="0"/>
      <protection locked="0" hidden="0"/>
    </dxf>
    <dxf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ill>
        <patternFill>
          <bgColor rgb="FFCCFFCC"/>
        </patternFill>
      </fill>
    </dxf>
    <dxf>
      <fill>
        <patternFill>
          <bgColor rgb="FF99FF99"/>
        </patternFill>
      </fill>
    </dxf>
    <dxf>
      <fill>
        <patternFill>
          <bgColor rgb="FF33CC33"/>
        </patternFill>
      </fill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385"/>
      <tableStyleElement type="firstRowStripe" dxfId="384"/>
      <tableStyleElement type="secondRowStripe" dxfId="383"/>
    </tableStyle>
  </tableStyles>
  <colors>
    <mruColors>
      <color rgb="FF6EA92D"/>
      <color rgb="FF99CC00"/>
      <color rgb="FF008000"/>
      <color rgb="FFB8E08C"/>
      <color rgb="FFC4E59F"/>
      <color rgb="FFC6E6A2"/>
      <color rgb="FFFFFFFF"/>
      <color rgb="FFB4DE86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1569124</xdr:colOff>
      <xdr:row>5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65760"/>
          <a:ext cx="6995160" cy="998220"/>
        </a:xfrm>
        <a:prstGeom prst="rect">
          <a:avLst/>
        </a:prstGeom>
      </xdr:spPr>
    </xdr:pic>
    <xdr:clientData/>
  </xdr:twoCellAnchor>
  <xdr:twoCellAnchor editAs="oneCell">
    <xdr:from>
      <xdr:col>3</xdr:col>
      <xdr:colOff>804066</xdr:colOff>
      <xdr:row>1</xdr:row>
      <xdr:rowOff>606</xdr:rowOff>
    </xdr:from>
    <xdr:to>
      <xdr:col>3</xdr:col>
      <xdr:colOff>2519426</xdr:colOff>
      <xdr:row>3</xdr:row>
      <xdr:rowOff>95497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3586" y="183486"/>
          <a:ext cx="1715360" cy="4606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116973</xdr:colOff>
      <xdr:row>0</xdr:row>
      <xdr:rowOff>103690</xdr:rowOff>
    </xdr:from>
    <xdr:to>
      <xdr:col>3</xdr:col>
      <xdr:colOff>396240</xdr:colOff>
      <xdr:row>3</xdr:row>
      <xdr:rowOff>152399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16973" y="469450"/>
          <a:ext cx="6459087" cy="597349"/>
        </a:xfrm>
        <a:prstGeom prst="rect">
          <a:avLst/>
        </a:prstGeom>
        <a:noFill/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lang="ru-RU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ДИСТРИБУТОРСКАЯ И СЕРВИСНАЯ СЕТЬ </a:t>
          </a:r>
          <a:r>
            <a:rPr lang="en-U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WABCO</a:t>
          </a:r>
          <a:endParaRPr lang="ru-RU" sz="1050" b="1" baseline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ru-RU" sz="105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РОССИЯ, УКРАИНА, БЕЛАРУСЬ, КАЗАХСТАН, УЗБЕКСТАН, КИРГИЗСТАН,  АЗЕРБАЙДЖАН, </a:t>
          </a:r>
        </a:p>
        <a:p>
          <a:r>
            <a:rPr lang="ru-RU" sz="105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АРМЕНИЯ, ГРУЗИЯ, МОЛДОВА</a:t>
          </a:r>
        </a:p>
        <a:p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5:E26" totalsRowShown="0" headerRowDxfId="382" dataDxfId="381">
  <autoFilter ref="A15:E26" xr:uid="{00000000-0009-0000-0100-000001000000}"/>
  <sortState xmlns:xlrd2="http://schemas.microsoft.com/office/spreadsheetml/2017/richdata2" ref="A16:E26">
    <sortCondition ref="A16:A26"/>
    <sortCondition ref="B16:B26"/>
  </sortState>
  <tableColumns count="5">
    <tableColumn id="1" xr3:uid="{00000000-0010-0000-0000-000001000000}" name="Город / Населённый пункт" dataDxfId="380"/>
    <tableColumn id="2" xr3:uid="{00000000-0010-0000-0000-000002000000}" name="Название" dataDxfId="379"/>
    <tableColumn id="3" xr3:uid="{00000000-0010-0000-0000-000003000000}" name="Адрес" dataDxfId="378"/>
    <tableColumn id="4" xr3:uid="{00000000-0010-0000-0000-000004000000}" name="Телефон" dataDxfId="377"/>
    <tableColumn id="5" xr3:uid="{00000000-0010-0000-0000-000005000000}" name="Продажа диагностического ПО" dataDxfId="376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Table11" displayName="Table11" ref="A86:E90" totalsRowShown="0" headerRowDxfId="319" dataDxfId="318">
  <autoFilter ref="A86:E90" xr:uid="{00000000-0009-0000-0100-00000B000000}"/>
  <sortState xmlns:xlrd2="http://schemas.microsoft.com/office/spreadsheetml/2017/richdata2" ref="A81:E83">
    <sortCondition ref="A81:A83"/>
    <sortCondition ref="B81:B83"/>
  </sortState>
  <tableColumns count="5">
    <tableColumn id="1" xr3:uid="{00000000-0010-0000-0900-000001000000}" name="Город / Населённый пункт" dataDxfId="317"/>
    <tableColumn id="2" xr3:uid="{00000000-0010-0000-0900-000002000000}" name="Название" dataDxfId="316"/>
    <tableColumn id="3" xr3:uid="{00000000-0010-0000-0900-000003000000}" name="Адрес" dataDxfId="315"/>
    <tableColumn id="4" xr3:uid="{00000000-0010-0000-0900-000004000000}" name="Телефон" dataDxfId="314"/>
    <tableColumn id="5" xr3:uid="{00000000-0010-0000-0900-000005000000}" name="Продажа диагностического ПО" dataDxfId="313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able12" displayName="Table12" ref="A92:E95" totalsRowShown="0" headerRowDxfId="312" dataDxfId="311">
  <autoFilter ref="A92:E95" xr:uid="{00000000-0009-0000-0100-00000C000000}"/>
  <sortState xmlns:xlrd2="http://schemas.microsoft.com/office/spreadsheetml/2017/richdata2" ref="A86:E89">
    <sortCondition ref="A86:A89"/>
    <sortCondition ref="B86:B89"/>
  </sortState>
  <tableColumns count="5">
    <tableColumn id="1" xr3:uid="{00000000-0010-0000-0A00-000001000000}" name="Город / Населённый пункт" dataDxfId="310"/>
    <tableColumn id="2" xr3:uid="{00000000-0010-0000-0A00-000002000000}" name="Название" dataDxfId="309"/>
    <tableColumn id="3" xr3:uid="{00000000-0010-0000-0A00-000003000000}" name="Адрес" dataDxfId="308"/>
    <tableColumn id="4" xr3:uid="{00000000-0010-0000-0A00-000004000000}" name="Телефон" dataDxfId="307"/>
    <tableColumn id="5" xr3:uid="{00000000-0010-0000-0A00-000005000000}" name="Продажа диагностического ПО" dataDxfId="306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B000000}" name="Table13" displayName="Table13" ref="A97:E101" totalsRowShown="0" headerRowDxfId="305" dataDxfId="304">
  <autoFilter ref="A97:E101" xr:uid="{00000000-0009-0000-0100-00000D000000}"/>
  <sortState xmlns:xlrd2="http://schemas.microsoft.com/office/spreadsheetml/2017/richdata2" ref="A92:E94">
    <sortCondition ref="A92:A94"/>
    <sortCondition ref="B92:B94"/>
  </sortState>
  <tableColumns count="5">
    <tableColumn id="1" xr3:uid="{00000000-0010-0000-0B00-000001000000}" name="Город / Населённый пункт" dataDxfId="303"/>
    <tableColumn id="2" xr3:uid="{00000000-0010-0000-0B00-000002000000}" name="Название" dataDxfId="302"/>
    <tableColumn id="3" xr3:uid="{00000000-0010-0000-0B00-000003000000}" name="Адрес" dataDxfId="301"/>
    <tableColumn id="4" xr3:uid="{00000000-0010-0000-0B00-000004000000}" name="Телефон" dataDxfId="300"/>
    <tableColumn id="5" xr3:uid="{00000000-0010-0000-0B00-000005000000}" name="Продажа диагностического ПО" dataDxfId="299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C000000}" name="Table14" displayName="Table14" ref="A103:E106" totalsRowShown="0" headerRowDxfId="298" dataDxfId="297">
  <autoFilter ref="A103:E106" xr:uid="{00000000-0009-0000-0100-00000E000000}"/>
  <sortState xmlns:xlrd2="http://schemas.microsoft.com/office/spreadsheetml/2017/richdata2" ref="A97:D98">
    <sortCondition ref="A96:A98"/>
  </sortState>
  <tableColumns count="5">
    <tableColumn id="1" xr3:uid="{00000000-0010-0000-0C00-000001000000}" name="Город / Населённый пункт" dataDxfId="296"/>
    <tableColumn id="2" xr3:uid="{00000000-0010-0000-0C00-000002000000}" name="Название" dataDxfId="295"/>
    <tableColumn id="3" xr3:uid="{00000000-0010-0000-0C00-000003000000}" name="Адрес" dataDxfId="294"/>
    <tableColumn id="4" xr3:uid="{00000000-0010-0000-0C00-000004000000}" name="Телефон" dataDxfId="293"/>
    <tableColumn id="5" xr3:uid="{00000000-0010-0000-0C00-000005000000}" name="Продажа диагностического ПО" dataDxfId="292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D000000}" name="Table15" displayName="Table15" ref="A108:E112" totalsRowShown="0" headerRowDxfId="291" dataDxfId="290">
  <autoFilter ref="A108:E112" xr:uid="{00000000-0009-0000-0100-00000F000000}"/>
  <sortState xmlns:xlrd2="http://schemas.microsoft.com/office/spreadsheetml/2017/richdata2" ref="A101:D102">
    <sortCondition ref="A100:A102"/>
  </sortState>
  <tableColumns count="5">
    <tableColumn id="1" xr3:uid="{00000000-0010-0000-0D00-000001000000}" name="Город / Населённый пункт" dataDxfId="289"/>
    <tableColumn id="2" xr3:uid="{00000000-0010-0000-0D00-000002000000}" name="Название" dataDxfId="288"/>
    <tableColumn id="3" xr3:uid="{00000000-0010-0000-0D00-000003000000}" name="Адрес" dataDxfId="287"/>
    <tableColumn id="4" xr3:uid="{00000000-0010-0000-0D00-000004000000}" name="Телефон" dataDxfId="286"/>
    <tableColumn id="5" xr3:uid="{00000000-0010-0000-0D00-000005000000}" name="Продажа диагностического ПО" dataDxfId="285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E000000}" name="Table16" displayName="Table16" ref="A114:E116" totalsRowShown="0" headerRowDxfId="284" dataDxfId="283">
  <autoFilter ref="A114:E116" xr:uid="{00000000-0009-0000-0100-000010000000}"/>
  <sortState xmlns:xlrd2="http://schemas.microsoft.com/office/spreadsheetml/2017/richdata2" ref="A105:D106">
    <sortCondition ref="A104:A106"/>
  </sortState>
  <tableColumns count="5">
    <tableColumn id="1" xr3:uid="{00000000-0010-0000-0E00-000001000000}" name="Город / Населённый пункт" dataDxfId="282"/>
    <tableColumn id="2" xr3:uid="{00000000-0010-0000-0E00-000002000000}" name="Название" dataDxfId="281"/>
    <tableColumn id="3" xr3:uid="{00000000-0010-0000-0E00-000003000000}" name="Адрес" dataDxfId="280"/>
    <tableColumn id="4" xr3:uid="{00000000-0010-0000-0E00-000004000000}" name="Телефон" dataDxfId="279"/>
    <tableColumn id="5" xr3:uid="{00000000-0010-0000-0E00-000005000000}" name="Продажа диагностического ПО" dataDxfId="278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F000000}" name="Table17" displayName="Table17" ref="A118:E120" totalsRowShown="0" headerRowDxfId="277" dataDxfId="276">
  <autoFilter ref="A118:E120" xr:uid="{00000000-0009-0000-0100-000011000000}"/>
  <sortState xmlns:xlrd2="http://schemas.microsoft.com/office/spreadsheetml/2017/richdata2" ref="A109:D110">
    <sortCondition ref="A108:A110"/>
  </sortState>
  <tableColumns count="5">
    <tableColumn id="1" xr3:uid="{00000000-0010-0000-0F00-000001000000}" name="Город / Населённый пункт" dataDxfId="275"/>
    <tableColumn id="2" xr3:uid="{00000000-0010-0000-0F00-000002000000}" name="Название" dataDxfId="274"/>
    <tableColumn id="3" xr3:uid="{00000000-0010-0000-0F00-000003000000}" name="Адрес" dataDxfId="273"/>
    <tableColumn id="4" xr3:uid="{00000000-0010-0000-0F00-000004000000}" name="Телефон" dataDxfId="272"/>
    <tableColumn id="5" xr3:uid="{00000000-0010-0000-0F00-000005000000}" name="Продажа диагностического ПО" dataDxfId="271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0000000}" name="Table18" displayName="Table18" ref="A133:E180" totalsRowShown="0" headerRowDxfId="270" dataDxfId="269">
  <autoFilter ref="A133:E180" xr:uid="{00000000-0009-0000-0100-000012000000}"/>
  <sortState xmlns:xlrd2="http://schemas.microsoft.com/office/spreadsheetml/2017/richdata2" ref="A130:E177">
    <sortCondition ref="A117:A166"/>
    <sortCondition ref="B117:B166"/>
  </sortState>
  <tableColumns count="5">
    <tableColumn id="1" xr3:uid="{00000000-0010-0000-1000-000001000000}" name="Город / Населённый пункт" dataDxfId="268"/>
    <tableColumn id="2" xr3:uid="{00000000-0010-0000-1000-000002000000}" name="Название" dataDxfId="267"/>
    <tableColumn id="3" xr3:uid="{00000000-0010-0000-1000-000003000000}" name="Адрес" dataDxfId="266"/>
    <tableColumn id="4" xr3:uid="{00000000-0010-0000-1000-000004000000}" name="Телефон" dataDxfId="265"/>
    <tableColumn id="5" xr3:uid="{00000000-0010-0000-1000-000005000000}" name="Column1" dataDxfId="264"/>
  </tableColumns>
  <tableStyleInfo name="TableStyleMedium13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1000000}" name="Table320" displayName="Table320" ref="A182:D225" totalsRowShown="0" headerRowDxfId="263" dataDxfId="262">
  <autoFilter ref="A182:D225" xr:uid="{00000000-0009-0000-0100-000013000000}">
    <filterColumn colId="0">
      <customFilters>
        <customFilter operator="notEqual" val=" "/>
      </customFilters>
    </filterColumn>
  </autoFilter>
  <sortState xmlns:xlrd2="http://schemas.microsoft.com/office/spreadsheetml/2017/richdata2" ref="A184:D224">
    <sortCondition ref="A182:A225"/>
  </sortState>
  <tableColumns count="4">
    <tableColumn id="1" xr3:uid="{00000000-0010-0000-1100-000001000000}" name="Город / Населённый пункт" dataDxfId="261" dataCellStyle="Normal_WABCO SHOP"/>
    <tableColumn id="2" xr3:uid="{00000000-0010-0000-1100-000002000000}" name="Название" dataDxfId="260" dataCellStyle="Normal_WABCO SHOP"/>
    <tableColumn id="3" xr3:uid="{00000000-0010-0000-1100-000003000000}" name="Адрес" dataDxfId="259" dataCellStyle="Normal_WABCO SHOP"/>
    <tableColumn id="4" xr3:uid="{00000000-0010-0000-1100-000004000000}" name="Телефон" dataDxfId="258" dataCellStyle="Normal_Sheet1"/>
  </tableColumns>
  <tableStyleInfo name="TableStyleMedium13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2000000}" name="Table421" displayName="Table421" ref="A227:D256" totalsRowShown="0" headerRowDxfId="257" dataDxfId="256">
  <autoFilter ref="A227:D256" xr:uid="{00000000-0009-0000-0100-000014000000}"/>
  <sortState xmlns:xlrd2="http://schemas.microsoft.com/office/spreadsheetml/2017/richdata2" ref="A203:D229">
    <sortCondition ref="A203:A229"/>
    <sortCondition ref="B203:B229"/>
  </sortState>
  <tableColumns count="4">
    <tableColumn id="1" xr3:uid="{00000000-0010-0000-1200-000001000000}" name="Город / Населённый пункт" dataDxfId="255"/>
    <tableColumn id="2" xr3:uid="{00000000-0010-0000-1200-000002000000}" name="Название" dataDxfId="254"/>
    <tableColumn id="3" xr3:uid="{00000000-0010-0000-1200-000003000000}" name="Адрес" dataDxfId="253"/>
    <tableColumn id="4" xr3:uid="{00000000-0010-0000-1200-000004000000}" name="Телефон" dataDxfId="252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A28:E36" totalsRowShown="0" headerRowDxfId="375" dataDxfId="374">
  <autoFilter ref="A28:E36" xr:uid="{00000000-0009-0000-0100-000003000000}"/>
  <sortState xmlns:xlrd2="http://schemas.microsoft.com/office/spreadsheetml/2017/richdata2" ref="A29:E35">
    <sortCondition ref="A29:A35"/>
    <sortCondition ref="B29:B35"/>
  </sortState>
  <tableColumns count="5">
    <tableColumn id="1" xr3:uid="{00000000-0010-0000-0100-000001000000}" name="Город / Населённый пункт" dataDxfId="373"/>
    <tableColumn id="2" xr3:uid="{00000000-0010-0000-0100-000002000000}" name="Название" dataDxfId="372"/>
    <tableColumn id="3" xr3:uid="{00000000-0010-0000-0100-000003000000}" name="Адрес" dataDxfId="371"/>
    <tableColumn id="4" xr3:uid="{00000000-0010-0000-0100-000004000000}" name="Телефон" dataDxfId="370"/>
    <tableColumn id="5" xr3:uid="{00000000-0010-0000-0100-000005000000}" name="Продажа диагностического ПО" dataDxfId="369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3000000}" name="Table522" displayName="Table522" ref="A267:D293" totalsRowShown="0" headerRowDxfId="251" dataDxfId="250">
  <autoFilter ref="A267:D293" xr:uid="{00000000-0009-0000-0100-000015000000}"/>
  <sortState xmlns:xlrd2="http://schemas.microsoft.com/office/spreadsheetml/2017/richdata2" ref="A264:D294">
    <sortCondition ref="A263:A294"/>
  </sortState>
  <tableColumns count="4">
    <tableColumn id="1" xr3:uid="{00000000-0010-0000-1300-000001000000}" name="Город / Населённый пункт" dataDxfId="249"/>
    <tableColumn id="2" xr3:uid="{00000000-0010-0000-1300-000002000000}" name="Название" dataDxfId="248"/>
    <tableColumn id="3" xr3:uid="{00000000-0010-0000-1300-000003000000}" name="Адрес" dataDxfId="247"/>
    <tableColumn id="4" xr3:uid="{00000000-0010-0000-1300-000004000000}" name="Телефон" dataDxfId="246"/>
  </tableColumns>
  <tableStyleInfo name="TableStyleMedium13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4000000}" name="Table623" displayName="Table623" ref="A295:D329" totalsRowShown="0" headerRowDxfId="245" dataDxfId="244">
  <autoFilter ref="A295:D329" xr:uid="{00000000-0009-0000-0100-000016000000}"/>
  <sortState xmlns:xlrd2="http://schemas.microsoft.com/office/spreadsheetml/2017/richdata2" ref="A277:D295">
    <sortCondition ref="A277:A295"/>
    <sortCondition ref="B277:B295"/>
  </sortState>
  <tableColumns count="4">
    <tableColumn id="1" xr3:uid="{00000000-0010-0000-1400-000001000000}" name="Город / Населённый пункт" dataDxfId="243"/>
    <tableColumn id="2" xr3:uid="{00000000-0010-0000-1400-000002000000}" name="Название" dataDxfId="242"/>
    <tableColumn id="3" xr3:uid="{00000000-0010-0000-1400-000003000000}" name="Адрес" dataDxfId="241"/>
    <tableColumn id="4" xr3:uid="{00000000-0010-0000-1400-000004000000}" name="Телефон" dataDxfId="240"/>
  </tableColumns>
  <tableStyleInfo name="TableStyleMedium13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5000000}" name="Table724" displayName="Table724" ref="A331:D371" totalsRowShown="0" headerRowDxfId="239" dataDxfId="238">
  <autoFilter ref="A331:D371" xr:uid="{00000000-0009-0000-0100-000017000000}"/>
  <sortState xmlns:xlrd2="http://schemas.microsoft.com/office/spreadsheetml/2017/richdata2" ref="A323:D368">
    <sortCondition ref="A322:A368"/>
  </sortState>
  <tableColumns count="4">
    <tableColumn id="1" xr3:uid="{00000000-0010-0000-1500-000001000000}" name="Город / Населённый пункт" dataDxfId="237"/>
    <tableColumn id="2" xr3:uid="{00000000-0010-0000-1500-000002000000}" name="Название" dataDxfId="236"/>
    <tableColumn id="3" xr3:uid="{00000000-0010-0000-1500-000003000000}" name="Адрес" dataDxfId="235"/>
    <tableColumn id="4" xr3:uid="{00000000-0010-0000-1500-000004000000}" name="Телефон" dataDxfId="234"/>
  </tableColumns>
  <tableStyleInfo name="TableStyleMedium13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6000000}" name="Table24" displayName="Table24" ref="A258:D265" totalsRowShown="0" headerRowDxfId="233" dataDxfId="232">
  <autoFilter ref="A258:D265" xr:uid="{00000000-0009-0000-0100-000018000000}"/>
  <sortState xmlns:xlrd2="http://schemas.microsoft.com/office/spreadsheetml/2017/richdata2" ref="A232:D238">
    <sortCondition ref="A232:A238"/>
    <sortCondition ref="B232:B238"/>
  </sortState>
  <tableColumns count="4">
    <tableColumn id="1" xr3:uid="{00000000-0010-0000-1600-000001000000}" name="Город / Населённый пункт" dataDxfId="231"/>
    <tableColumn id="2" xr3:uid="{00000000-0010-0000-1600-000002000000}" name="Название" dataDxfId="230"/>
    <tableColumn id="3" xr3:uid="{00000000-0010-0000-1600-000003000000}" name="Адрес" dataDxfId="229"/>
    <tableColumn id="4" xr3:uid="{00000000-0010-0000-1600-000004000000}" name="Телефон" dataDxfId="228"/>
  </tableColumns>
  <tableStyleInfo name="TableStyleMedium13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7000000}" name="Table25" displayName="Table25" ref="A373:D386" totalsRowShown="0" headerRowDxfId="227" dataDxfId="225" headerRowBorderDxfId="226">
  <autoFilter ref="A373:D386" xr:uid="{00000000-0009-0000-0100-000019000000}"/>
  <sortState xmlns:xlrd2="http://schemas.microsoft.com/office/spreadsheetml/2017/richdata2" ref="A374:D386">
    <sortCondition ref="A373:A386"/>
  </sortState>
  <tableColumns count="4">
    <tableColumn id="1" xr3:uid="{00000000-0010-0000-1700-000001000000}" name="Город / Населённый пункт" dataDxfId="224"/>
    <tableColumn id="2" xr3:uid="{00000000-0010-0000-1700-000002000000}" name="Название" dataDxfId="223"/>
    <tableColumn id="3" xr3:uid="{00000000-0010-0000-1700-000003000000}" name="Адрес" dataDxfId="222"/>
    <tableColumn id="4" xr3:uid="{00000000-0010-0000-1700-000004000000}" name="Телефон" dataDxfId="221"/>
  </tableColumns>
  <tableStyleInfo name="TableStyleMedium13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8000000}" name="Table26" displayName="Table26" ref="A467:D469" totalsRowShown="0" dataDxfId="220">
  <autoFilter ref="A467:D469" xr:uid="{00000000-0009-0000-0100-00001A000000}"/>
  <sortState xmlns:xlrd2="http://schemas.microsoft.com/office/spreadsheetml/2017/richdata2" ref="A358:D359">
    <sortCondition ref="A357:A359"/>
  </sortState>
  <tableColumns count="4">
    <tableColumn id="1" xr3:uid="{00000000-0010-0000-1800-000001000000}" name="Город / Населённый пункт" dataDxfId="219"/>
    <tableColumn id="2" xr3:uid="{00000000-0010-0000-1800-000002000000}" name="Название" dataDxfId="218"/>
    <tableColumn id="3" xr3:uid="{00000000-0010-0000-1800-000003000000}" name="Адрес" dataDxfId="217"/>
    <tableColumn id="4" xr3:uid="{00000000-0010-0000-1800-000004000000}" name="Телефон" dataDxfId="216"/>
  </tableColumns>
  <tableStyleInfo name="TableStyleMedium13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9000000}" name="Table27" displayName="Table27" ref="A431:D465" totalsRowShown="0" dataDxfId="215">
  <autoFilter ref="A431:D465" xr:uid="{00000000-0009-0000-0100-00001B000000}"/>
  <sortState xmlns:xlrd2="http://schemas.microsoft.com/office/spreadsheetml/2017/richdata2" ref="A426:D453">
    <sortCondition ref="A425:A453"/>
  </sortState>
  <tableColumns count="4">
    <tableColumn id="1" xr3:uid="{00000000-0010-0000-1900-000001000000}" name="Город / Населённый пункт" dataDxfId="214"/>
    <tableColumn id="2" xr3:uid="{00000000-0010-0000-1900-000002000000}" name="Название" dataDxfId="213"/>
    <tableColumn id="3" xr3:uid="{00000000-0010-0000-1900-000003000000}" name="Адрес" dataDxfId="212"/>
    <tableColumn id="4" xr3:uid="{00000000-0010-0000-1900-000004000000}" name="Телефон" dataDxfId="211"/>
  </tableColumns>
  <tableStyleInfo name="TableStyleMedium13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A000000}" name="Table28" displayName="Table28" ref="A409:D429" totalsRowShown="0" dataDxfId="210">
  <autoFilter ref="A409:D429" xr:uid="{00000000-0009-0000-0100-00001C000000}"/>
  <sortState xmlns:xlrd2="http://schemas.microsoft.com/office/spreadsheetml/2017/richdata2" ref="A368:D388">
    <sortCondition ref="A368:A388"/>
    <sortCondition ref="B368:B388"/>
  </sortState>
  <tableColumns count="4">
    <tableColumn id="1" xr3:uid="{00000000-0010-0000-1A00-000001000000}" name="Город / Населённый пункт" dataDxfId="209"/>
    <tableColumn id="2" xr3:uid="{00000000-0010-0000-1A00-000002000000}" name="Название" dataDxfId="208"/>
    <tableColumn id="3" xr3:uid="{00000000-0010-0000-1A00-000003000000}" name="Адрес" dataDxfId="207"/>
    <tableColumn id="4" xr3:uid="{00000000-0010-0000-1A00-000004000000}" name="Телефон" dataDxfId="206"/>
  </tableColumns>
  <tableStyleInfo name="TableStyleMedium13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B000000}" name="Table29" displayName="Table29" ref="A388:D407" totalsRowShown="0" dataDxfId="205">
  <autoFilter ref="A388:D407" xr:uid="{00000000-0009-0000-0100-00001D000000}"/>
  <sortState xmlns:xlrd2="http://schemas.microsoft.com/office/spreadsheetml/2017/richdata2" ref="A347:D365">
    <sortCondition ref="A347:A365"/>
    <sortCondition ref="B347:B365"/>
  </sortState>
  <tableColumns count="4">
    <tableColumn id="1" xr3:uid="{00000000-0010-0000-1B00-000001000000}" name="Город / Населённый пункт" dataDxfId="204"/>
    <tableColumn id="2" xr3:uid="{00000000-0010-0000-1B00-000002000000}" name="Название" dataDxfId="203"/>
    <tableColumn id="3" xr3:uid="{00000000-0010-0000-1B00-000003000000}" name="Адрес" dataDxfId="202"/>
    <tableColumn id="4" xr3:uid="{00000000-0010-0000-1B00-000004000000}" name="Телефон" dataDxfId="201"/>
  </tableColumns>
  <tableStyleInfo name="TableStyleMedium13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C000000}" name="Table31" displayName="Table31" ref="A474:E492" totalsRowShown="0" headerRowDxfId="200" dataDxfId="199">
  <autoFilter ref="A474:E492" xr:uid="{00000000-0009-0000-0100-00001F000000}"/>
  <sortState xmlns:xlrd2="http://schemas.microsoft.com/office/spreadsheetml/2017/richdata2" ref="A406:E418">
    <sortCondition ref="A406:A418"/>
    <sortCondition ref="B406:B418"/>
  </sortState>
  <tableColumns count="5">
    <tableColumn id="1" xr3:uid="{00000000-0010-0000-1C00-000001000000}" name="Город / Населённый пункт" dataDxfId="198"/>
    <tableColumn id="2" xr3:uid="{00000000-0010-0000-1C00-000002000000}" name="Название" dataDxfId="197"/>
    <tableColumn id="3" xr3:uid="{00000000-0010-0000-1C00-000003000000}" name="Адрес" dataDxfId="196"/>
    <tableColumn id="4" xr3:uid="{00000000-0010-0000-1C00-000004000000}" name="Телефон" dataDxfId="195"/>
    <tableColumn id="5" xr3:uid="{00000000-0010-0000-1C00-000005000000}" name="Обслуживаемые системы" dataDxfId="194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A38:E42" totalsRowShown="0" headerRowDxfId="368" dataDxfId="367">
  <autoFilter ref="A38:E42" xr:uid="{00000000-0009-0000-0100-000004000000}"/>
  <sortState xmlns:xlrd2="http://schemas.microsoft.com/office/spreadsheetml/2017/richdata2" ref="A38:E40">
    <sortCondition ref="A38:A40"/>
    <sortCondition ref="B38:B40"/>
  </sortState>
  <tableColumns count="5">
    <tableColumn id="1" xr3:uid="{00000000-0010-0000-0200-000001000000}" name="Город / Населённый пункт" dataDxfId="366"/>
    <tableColumn id="2" xr3:uid="{00000000-0010-0000-0200-000002000000}" name="Название" dataDxfId="365"/>
    <tableColumn id="3" xr3:uid="{00000000-0010-0000-0200-000003000000}" name="Адрес" dataDxfId="364"/>
    <tableColumn id="4" xr3:uid="{00000000-0010-0000-0200-000004000000}" name="Телефон" dataDxfId="363"/>
    <tableColumn id="5" xr3:uid="{00000000-0010-0000-0200-000005000000}" name="Продажа диагностического ПО" dataDxfId="362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D000000}" name="Table32" displayName="Table32" ref="A494:E509" totalsRowShown="0" headerRowDxfId="193" dataDxfId="192">
  <autoFilter ref="A494:E509" xr:uid="{00000000-0009-0000-0100-000020000000}"/>
  <sortState xmlns:xlrd2="http://schemas.microsoft.com/office/spreadsheetml/2017/richdata2" ref="A422:E432">
    <sortCondition ref="A422:A432"/>
    <sortCondition ref="B422:B432"/>
  </sortState>
  <tableColumns count="5">
    <tableColumn id="1" xr3:uid="{00000000-0010-0000-1D00-000001000000}" name="Город / Населённый пункт" dataDxfId="191"/>
    <tableColumn id="2" xr3:uid="{00000000-0010-0000-1D00-000002000000}" name="Название" dataDxfId="190"/>
    <tableColumn id="3" xr3:uid="{00000000-0010-0000-1D00-000003000000}" name="Адрес" dataDxfId="189"/>
    <tableColumn id="4" xr3:uid="{00000000-0010-0000-1D00-000004000000}" name="Телефон" dataDxfId="188"/>
    <tableColumn id="5" xr3:uid="{00000000-0010-0000-1D00-000005000000}" name="Обслуживаемые системы" dataDxfId="187"/>
  </tableColumns>
  <tableStyleInfo name="Table Style 1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E000000}" name="Table33" displayName="Table33" ref="A550:E552" totalsRowShown="0" headerRowDxfId="186" dataDxfId="185">
  <autoFilter ref="A550:E552" xr:uid="{00000000-0009-0000-0100-000021000000}"/>
  <sortState xmlns:xlrd2="http://schemas.microsoft.com/office/spreadsheetml/2017/richdata2" ref="A422:E423">
    <sortCondition ref="A421:A423"/>
  </sortState>
  <tableColumns count="5">
    <tableColumn id="1" xr3:uid="{00000000-0010-0000-1E00-000001000000}" name="Город / Населённый пункт" dataDxfId="184"/>
    <tableColumn id="2" xr3:uid="{00000000-0010-0000-1E00-000002000000}" name="Название" dataDxfId="183"/>
    <tableColumn id="3" xr3:uid="{00000000-0010-0000-1E00-000003000000}" name="Адрес" dataDxfId="182"/>
    <tableColumn id="4" xr3:uid="{00000000-0010-0000-1E00-000004000000}" name="Телефон" dataDxfId="181"/>
    <tableColumn id="5" xr3:uid="{00000000-0010-0000-1E00-000005000000}" name="Обслуживаемые системы" dataDxfId="180"/>
  </tableColumns>
  <tableStyleInfo name="Table Style 1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F000000}" name="Table34" displayName="Table34" ref="A541:E548" totalsRowShown="0" headerRowDxfId="179" dataDxfId="178">
  <autoFilter ref="A541:E548" xr:uid="{00000000-0009-0000-0100-000022000000}"/>
  <sortState xmlns:xlrd2="http://schemas.microsoft.com/office/spreadsheetml/2017/richdata2" ref="A458:E461">
    <sortCondition ref="A458:A461"/>
    <sortCondition ref="B458:B461"/>
  </sortState>
  <tableColumns count="5">
    <tableColumn id="1" xr3:uid="{00000000-0010-0000-1F00-000001000000}" name="Город / Населённый пункт" dataDxfId="177"/>
    <tableColumn id="2" xr3:uid="{00000000-0010-0000-1F00-000002000000}" name="Название" dataDxfId="176"/>
    <tableColumn id="3" xr3:uid="{00000000-0010-0000-1F00-000003000000}" name="Адрес" dataDxfId="175"/>
    <tableColumn id="4" xr3:uid="{00000000-0010-0000-1F00-000004000000}" name="Телефон" dataDxfId="174"/>
    <tableColumn id="5" xr3:uid="{00000000-0010-0000-1F00-000005000000}" name="Обслуживаемые системы" dataDxfId="173"/>
  </tableColumns>
  <tableStyleInfo name="Table Style 1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0000000}" name="Table35" displayName="Table35" ref="A536:E539" totalsRowShown="0" headerRowDxfId="172" dataDxfId="171">
  <autoFilter ref="A536:E539" xr:uid="{00000000-0009-0000-0100-000023000000}"/>
  <sortState xmlns:xlrd2="http://schemas.microsoft.com/office/spreadsheetml/2017/richdata2" ref="A411:E413">
    <sortCondition ref="A410:A413"/>
  </sortState>
  <tableColumns count="5">
    <tableColumn id="1" xr3:uid="{00000000-0010-0000-2000-000001000000}" name="Город / Населённый пункт" dataDxfId="170"/>
    <tableColumn id="2" xr3:uid="{00000000-0010-0000-2000-000002000000}" name="Название" dataDxfId="169"/>
    <tableColumn id="3" xr3:uid="{00000000-0010-0000-2000-000003000000}" name="Адрес" dataDxfId="168"/>
    <tableColumn id="4" xr3:uid="{00000000-0010-0000-2000-000004000000}" name="Телефон" dataDxfId="167"/>
    <tableColumn id="5" xr3:uid="{00000000-0010-0000-2000-000005000000}" name="Обслуживаемые системы" dataDxfId="166"/>
  </tableColumns>
  <tableStyleInfo name="Table Style 1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1000000}" name="Table36" displayName="Table36" ref="A532:E534" totalsRowShown="0" headerRowDxfId="165" dataDxfId="164">
  <autoFilter ref="A532:E534" xr:uid="{00000000-0009-0000-0100-000024000000}"/>
  <sortState xmlns:xlrd2="http://schemas.microsoft.com/office/spreadsheetml/2017/richdata2" ref="A407:E408">
    <sortCondition ref="A406:A408"/>
  </sortState>
  <tableColumns count="5">
    <tableColumn id="1" xr3:uid="{00000000-0010-0000-2100-000001000000}" name="Город / Населённый пункт" dataDxfId="163"/>
    <tableColumn id="2" xr3:uid="{00000000-0010-0000-2100-000002000000}" name="Название" dataDxfId="162"/>
    <tableColumn id="3" xr3:uid="{00000000-0010-0000-2100-000003000000}" name="Адрес" dataDxfId="161"/>
    <tableColumn id="4" xr3:uid="{00000000-0010-0000-2100-000004000000}" name="Телефон" dataDxfId="160"/>
    <tableColumn id="5" xr3:uid="{00000000-0010-0000-2100-000005000000}" name="Обслуживаемые системы" dataDxfId="159"/>
  </tableColumns>
  <tableStyleInfo name="Table Style 1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2000000}" name="Table37" displayName="Table37" ref="A528:E530" totalsRowShown="0" headerRowDxfId="158" dataDxfId="157">
  <autoFilter ref="A528:E530" xr:uid="{00000000-0009-0000-0100-000025000000}"/>
  <sortState xmlns:xlrd2="http://schemas.microsoft.com/office/spreadsheetml/2017/richdata2" ref="A403:E404">
    <sortCondition ref="A402:A404"/>
  </sortState>
  <tableColumns count="5">
    <tableColumn id="1" xr3:uid="{00000000-0010-0000-2200-000001000000}" name="Город / Населённый пункт" dataDxfId="156"/>
    <tableColumn id="2" xr3:uid="{00000000-0010-0000-2200-000002000000}" name="Название" dataDxfId="155"/>
    <tableColumn id="3" xr3:uid="{00000000-0010-0000-2200-000003000000}" name="Адрес" dataDxfId="154"/>
    <tableColumn id="4" xr3:uid="{00000000-0010-0000-2200-000004000000}" name="Телефон" dataDxfId="153"/>
    <tableColumn id="5" xr3:uid="{00000000-0010-0000-2200-000005000000}" name="Обслуживаемые системы" dataDxfId="152"/>
  </tableColumns>
  <tableStyleInfo name="Table Style 1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3000000}" name="Table38" displayName="Table38" ref="A511:E526" totalsRowShown="0" headerRowDxfId="151" dataDxfId="150">
  <autoFilter ref="A511:E526" xr:uid="{00000000-0009-0000-0100-000026000000}"/>
  <sortState xmlns:xlrd2="http://schemas.microsoft.com/office/spreadsheetml/2017/richdata2" ref="A435:E442">
    <sortCondition ref="A435:A442"/>
    <sortCondition ref="B435:B442"/>
  </sortState>
  <tableColumns count="5">
    <tableColumn id="1" xr3:uid="{00000000-0010-0000-2300-000001000000}" name="Город / Населённый пункт" dataDxfId="149"/>
    <tableColumn id="2" xr3:uid="{00000000-0010-0000-2300-000002000000}" name="Название" dataDxfId="148"/>
    <tableColumn id="3" xr3:uid="{00000000-0010-0000-2300-000003000000}" name="Адрес" dataDxfId="147"/>
    <tableColumn id="4" xr3:uid="{00000000-0010-0000-2300-000004000000}" name="Телефон" dataDxfId="146"/>
    <tableColumn id="5" xr3:uid="{00000000-0010-0000-2300-000005000000}" name="Обслуживаемые системы" dataDxfId="145"/>
  </tableColumns>
  <tableStyleInfo name="Table Style 1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4000000}" name="Table39" displayName="Table39" ref="A555:E573" totalsRowShown="0" headerRowDxfId="144" dataDxfId="143">
  <autoFilter ref="A555:E573" xr:uid="{00000000-0009-0000-0100-000027000000}"/>
  <sortState xmlns:xlrd2="http://schemas.microsoft.com/office/spreadsheetml/2017/richdata2" ref="A468:E483">
    <sortCondition ref="A468:A483"/>
    <sortCondition ref="B468:B483"/>
  </sortState>
  <tableColumns count="5">
    <tableColumn id="1" xr3:uid="{00000000-0010-0000-2400-000001000000}" name="Город / Населённый пункт" dataDxfId="142"/>
    <tableColumn id="2" xr3:uid="{00000000-0010-0000-2400-000002000000}" name="Название" dataDxfId="141"/>
    <tableColumn id="3" xr3:uid="{00000000-0010-0000-2400-000003000000}" name="Адрес" dataDxfId="140"/>
    <tableColumn id="4" xr3:uid="{00000000-0010-0000-2400-000004000000}" name="Телефон" dataDxfId="139"/>
    <tableColumn id="5" xr3:uid="{00000000-0010-0000-2400-000005000000}" name="Обслуживаемые системы" dataDxfId="138"/>
  </tableColumns>
  <tableStyleInfo name="Table Style 1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5000000}" name="Table40" displayName="Table40" ref="A575:E588" totalsRowShown="0" headerRowDxfId="137" dataDxfId="136">
  <autoFilter ref="A575:E588" xr:uid="{00000000-0009-0000-0100-000028000000}"/>
  <sortState xmlns:xlrd2="http://schemas.microsoft.com/office/spreadsheetml/2017/richdata2" ref="A486:E496">
    <sortCondition ref="A487:A496"/>
    <sortCondition ref="B487:B496"/>
  </sortState>
  <tableColumns count="5">
    <tableColumn id="1" xr3:uid="{00000000-0010-0000-2500-000001000000}" name="Город / Населённый пункт" dataDxfId="135"/>
    <tableColumn id="2" xr3:uid="{00000000-0010-0000-2500-000002000000}" name="Название" dataDxfId="134"/>
    <tableColumn id="3" xr3:uid="{00000000-0010-0000-2500-000003000000}" name="Адрес" dataDxfId="133"/>
    <tableColumn id="4" xr3:uid="{00000000-0010-0000-2500-000004000000}" name="Телефон" dataDxfId="132"/>
    <tableColumn id="5" xr3:uid="{00000000-0010-0000-2500-000005000000}" name="Обслуживаемые системы" dataDxfId="131"/>
  </tableColumns>
  <tableStyleInfo name="Table Style 1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6000000}" name="Table41" displayName="Table41" ref="A590:E592" totalsRowShown="0" headerRowDxfId="130" dataDxfId="129">
  <autoFilter ref="A590:E592" xr:uid="{00000000-0009-0000-0100-000029000000}"/>
  <sortState xmlns:xlrd2="http://schemas.microsoft.com/office/spreadsheetml/2017/richdata2" ref="A459:E460">
    <sortCondition ref="A458:A460"/>
  </sortState>
  <tableColumns count="5">
    <tableColumn id="1" xr3:uid="{00000000-0010-0000-2600-000001000000}" name="Город / Населённый пункт" dataDxfId="128"/>
    <tableColumn id="2" xr3:uid="{00000000-0010-0000-2600-000002000000}" name="Название" dataDxfId="127"/>
    <tableColumn id="3" xr3:uid="{00000000-0010-0000-2600-000003000000}" name="Адрес" dataDxfId="126"/>
    <tableColumn id="4" xr3:uid="{00000000-0010-0000-2600-000004000000}" name="Телефон" dataDxfId="125"/>
    <tableColumn id="5" xr3:uid="{00000000-0010-0000-2600-000005000000}" name="Обслуживаемые системы" dataDxfId="124"/>
  </tableColumns>
  <tableStyleInfo name="Table Style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A44:E48" totalsRowShown="0" headerRowDxfId="361" dataDxfId="360">
  <autoFilter ref="A44:E48" xr:uid="{00000000-0009-0000-0100-000005000000}"/>
  <sortState xmlns:xlrd2="http://schemas.microsoft.com/office/spreadsheetml/2017/richdata2" ref="A43:E45">
    <sortCondition ref="A43:A45"/>
    <sortCondition ref="B43:B45"/>
  </sortState>
  <tableColumns count="5">
    <tableColumn id="1" xr3:uid="{00000000-0010-0000-0300-000001000000}" name="Город / Населённый пункт" dataDxfId="359"/>
    <tableColumn id="2" xr3:uid="{00000000-0010-0000-0300-000002000000}" name="Название" dataDxfId="358"/>
    <tableColumn id="3" xr3:uid="{00000000-0010-0000-0300-000003000000}" name="Адрес" dataDxfId="357"/>
    <tableColumn id="4" xr3:uid="{00000000-0010-0000-0300-000004000000}" name="Телефон" dataDxfId="356"/>
    <tableColumn id="5" xr3:uid="{00000000-0010-0000-0300-000005000000}" name="Продажа диагностического ПО" dataDxfId="355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7000000}" name="Table42" displayName="Table42" ref="A594:E596" totalsRowShown="0" headerRowDxfId="123" dataDxfId="122">
  <autoFilter ref="A594:E596" xr:uid="{00000000-0009-0000-0100-00002A000000}"/>
  <sortState xmlns:xlrd2="http://schemas.microsoft.com/office/spreadsheetml/2017/richdata2" ref="A463:E464">
    <sortCondition ref="A462:A464"/>
  </sortState>
  <tableColumns count="5">
    <tableColumn id="1" xr3:uid="{00000000-0010-0000-2700-000001000000}" name="Город / Населённый пункт" dataDxfId="121"/>
    <tableColumn id="2" xr3:uid="{00000000-0010-0000-2700-000002000000}" name="Название" dataDxfId="120"/>
    <tableColumn id="3" xr3:uid="{00000000-0010-0000-2700-000003000000}" name="Адрес" dataDxfId="119"/>
    <tableColumn id="4" xr3:uid="{00000000-0010-0000-2700-000004000000}" name="Телефон" dataDxfId="118"/>
    <tableColumn id="5" xr3:uid="{00000000-0010-0000-2700-000005000000}" name="Обслуживаемые системы" dataDxfId="117"/>
  </tableColumns>
  <tableStyleInfo name="Table Style 1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8000000}" name="Table43" displayName="Table43" ref="A598:E600" totalsRowShown="0" headerRowDxfId="116" dataDxfId="115">
  <autoFilter ref="A598:E600" xr:uid="{00000000-0009-0000-0100-00002B000000}"/>
  <sortState xmlns:xlrd2="http://schemas.microsoft.com/office/spreadsheetml/2017/richdata2" ref="A467:E468">
    <sortCondition ref="A466:A468"/>
  </sortState>
  <tableColumns count="5">
    <tableColumn id="1" xr3:uid="{00000000-0010-0000-2800-000001000000}" name="Город / Населённый пункт" dataDxfId="114"/>
    <tableColumn id="2" xr3:uid="{00000000-0010-0000-2800-000002000000}" name="Название" dataDxfId="113"/>
    <tableColumn id="3" xr3:uid="{00000000-0010-0000-2800-000003000000}" name="Адрес" dataDxfId="112"/>
    <tableColumn id="4" xr3:uid="{00000000-0010-0000-2800-000004000000}" name="Телефон" dataDxfId="111"/>
    <tableColumn id="5" xr3:uid="{00000000-0010-0000-2800-000005000000}" name="Обслуживаемые системы" dataDxfId="110"/>
  </tableColumns>
  <tableStyleInfo name="Table Style 1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9000000}" name="Table44" displayName="Table44" ref="A602:E606" totalsRowShown="0" headerRowDxfId="109" dataDxfId="108">
  <autoFilter ref="A602:E606" xr:uid="{00000000-0009-0000-0100-00002C000000}"/>
  <sortState xmlns:xlrd2="http://schemas.microsoft.com/office/spreadsheetml/2017/richdata2" ref="A471:E472">
    <sortCondition ref="A470:A472"/>
  </sortState>
  <tableColumns count="5">
    <tableColumn id="1" xr3:uid="{00000000-0010-0000-2900-000001000000}" name="Город / Населённый пункт" dataDxfId="107"/>
    <tableColumn id="2" xr3:uid="{00000000-0010-0000-2900-000002000000}" name="Название" dataDxfId="106"/>
    <tableColumn id="3" xr3:uid="{00000000-0010-0000-2900-000003000000}" name="Адрес" dataDxfId="105"/>
    <tableColumn id="4" xr3:uid="{00000000-0010-0000-2900-000004000000}" name="Телефон" dataDxfId="104"/>
    <tableColumn id="5" xr3:uid="{00000000-0010-0000-2900-000005000000}" name="Обслуживаемые системы" dataDxfId="103"/>
  </tableColumns>
  <tableStyleInfo name="Table Style 1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A000000}" name="Table45" displayName="Table45" ref="A608:E612" totalsRowShown="0" headerRowDxfId="102" dataDxfId="101">
  <autoFilter ref="A608:E612" xr:uid="{00000000-0009-0000-0100-00002D000000}"/>
  <sortState xmlns:xlrd2="http://schemas.microsoft.com/office/spreadsheetml/2017/richdata2" ref="A515:E517">
    <sortCondition ref="A515:A517"/>
    <sortCondition ref="B515:B517"/>
  </sortState>
  <tableColumns count="5">
    <tableColumn id="1" xr3:uid="{00000000-0010-0000-2A00-000001000000}" name="Город / Населённый пункт" dataDxfId="100"/>
    <tableColumn id="2" xr3:uid="{00000000-0010-0000-2A00-000002000000}" name="Название" dataDxfId="99"/>
    <tableColumn id="3" xr3:uid="{00000000-0010-0000-2A00-000003000000}" name="Адрес" dataDxfId="98"/>
    <tableColumn id="4" xr3:uid="{00000000-0010-0000-2A00-000004000000}" name="Телефон" dataDxfId="97"/>
    <tableColumn id="5" xr3:uid="{00000000-0010-0000-2A00-000005000000}" name="Обслуживаемые системы" dataDxfId="96"/>
  </tableColumns>
  <tableStyleInfo name="Table Style 1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B000000}" name="Table46" displayName="Table46" ref="A616:E672" totalsRowShown="0" headerRowDxfId="95" dataDxfId="94">
  <autoFilter ref="A616:E672" xr:uid="{00000000-0009-0000-0100-00002E000000}"/>
  <sortState xmlns:xlrd2="http://schemas.microsoft.com/office/spreadsheetml/2017/richdata2" ref="A523:E562">
    <sortCondition ref="A523:A562"/>
    <sortCondition ref="B523:B562"/>
  </sortState>
  <tableColumns count="5">
    <tableColumn id="1" xr3:uid="{00000000-0010-0000-2B00-000001000000}" name="Город / Населённый пункт" dataDxfId="93"/>
    <tableColumn id="2" xr3:uid="{00000000-0010-0000-2B00-000002000000}" name="Название" dataDxfId="92"/>
    <tableColumn id="3" xr3:uid="{00000000-0010-0000-2B00-000003000000}" name="Адрес" dataDxfId="91"/>
    <tableColumn id="4" xr3:uid="{00000000-0010-0000-2B00-000004000000}" name="Телефон" dataDxfId="90"/>
    <tableColumn id="5" xr3:uid="{00000000-0010-0000-2B00-000005000000}" name="Обслуживаемые системы" dataDxfId="89"/>
  </tableColumns>
  <tableStyleInfo name="TableStyleMedium11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C000000}" name="Table47" displayName="Table47" ref="A674:E711" totalsRowShown="0" headerRowDxfId="88" dataDxfId="87">
  <autoFilter ref="A674:E711" xr:uid="{00000000-0009-0000-0100-00002F000000}"/>
  <sortState xmlns:xlrd2="http://schemas.microsoft.com/office/spreadsheetml/2017/richdata2" ref="A565:E594">
    <sortCondition ref="A565:A594"/>
    <sortCondition ref="B565:B594"/>
  </sortState>
  <tableColumns count="5">
    <tableColumn id="1" xr3:uid="{00000000-0010-0000-2C00-000001000000}" name="Город / Населённый пункт" dataDxfId="86"/>
    <tableColumn id="2" xr3:uid="{00000000-0010-0000-2C00-000002000000}" name="Название" dataDxfId="85"/>
    <tableColumn id="3" xr3:uid="{00000000-0010-0000-2C00-000003000000}" name="Адрес" dataDxfId="84"/>
    <tableColumn id="4" xr3:uid="{00000000-0010-0000-2C00-000004000000}" name="Телефон" dataDxfId="83"/>
    <tableColumn id="5" xr3:uid="{00000000-0010-0000-2C00-000005000000}" name="Обслуживаемые системы" dataDxfId="82"/>
  </tableColumns>
  <tableStyleInfo name="TableStyleMedium11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D000000}" name="Table48" displayName="Table48" ref="A713:E737" totalsRowShown="0" headerRowDxfId="81" dataDxfId="80">
  <autoFilter ref="A713:E737" xr:uid="{00000000-0009-0000-0100-000030000000}"/>
  <sortState xmlns:xlrd2="http://schemas.microsoft.com/office/spreadsheetml/2017/richdata2" ref="A597:E612">
    <sortCondition ref="A597:A612"/>
    <sortCondition ref="B597:B612"/>
  </sortState>
  <tableColumns count="5">
    <tableColumn id="1" xr3:uid="{00000000-0010-0000-2D00-000001000000}" name="Город / Населённый пункт" dataDxfId="79"/>
    <tableColumn id="2" xr3:uid="{00000000-0010-0000-2D00-000002000000}" name="Название" dataDxfId="78"/>
    <tableColumn id="3" xr3:uid="{00000000-0010-0000-2D00-000003000000}" name="Адрес" dataDxfId="77"/>
    <tableColumn id="4" xr3:uid="{00000000-0010-0000-2D00-000004000000}" name="Телефон" dataDxfId="76"/>
    <tableColumn id="5" xr3:uid="{00000000-0010-0000-2D00-000005000000}" name="Обслуживаемые системы" dataDxfId="75"/>
  </tableColumns>
  <tableStyleInfo name="TableStyleMedium11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2E000000}" name="Table49" displayName="Table49" ref="A739:E744" totalsRowShown="0" headerRowDxfId="74" dataDxfId="73">
  <autoFilter ref="A739:E744" xr:uid="{00000000-0009-0000-0100-000031000000}"/>
  <sortState xmlns:xlrd2="http://schemas.microsoft.com/office/spreadsheetml/2017/richdata2" ref="A615:E618">
    <sortCondition ref="A615:A618"/>
    <sortCondition ref="B615:B618"/>
  </sortState>
  <tableColumns count="5">
    <tableColumn id="1" xr3:uid="{00000000-0010-0000-2E00-000001000000}" name="Город / Населённый пункт" dataDxfId="72"/>
    <tableColumn id="2" xr3:uid="{00000000-0010-0000-2E00-000002000000}" name="Название" dataDxfId="71"/>
    <tableColumn id="3" xr3:uid="{00000000-0010-0000-2E00-000003000000}" name="Адрес" dataDxfId="70"/>
    <tableColumn id="4" xr3:uid="{00000000-0010-0000-2E00-000004000000}" name="Телефон" dataDxfId="69"/>
    <tableColumn id="5" xr3:uid="{00000000-0010-0000-2E00-000005000000}" name="Обслуживаемые системы" dataDxfId="68"/>
  </tableColumns>
  <tableStyleInfo name="TableStyleMedium11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2F000000}" name="Table50" displayName="Table50" ref="A746:E804" totalsRowShown="0" headerRowDxfId="67" dataDxfId="66">
  <autoFilter ref="A746:E804" xr:uid="{00000000-0009-0000-0100-000032000000}"/>
  <sortState xmlns:xlrd2="http://schemas.microsoft.com/office/spreadsheetml/2017/richdata2" ref="A620:E657">
    <sortCondition ref="A620:A657"/>
    <sortCondition ref="B620:B657"/>
  </sortState>
  <tableColumns count="5">
    <tableColumn id="1" xr3:uid="{00000000-0010-0000-2F00-000001000000}" name="Город / Населённый пункт" dataDxfId="65"/>
    <tableColumn id="2" xr3:uid="{00000000-0010-0000-2F00-000002000000}" name="Название" dataDxfId="64"/>
    <tableColumn id="3" xr3:uid="{00000000-0010-0000-2F00-000003000000}" name="Адрес" dataDxfId="63"/>
    <tableColumn id="4" xr3:uid="{00000000-0010-0000-2F00-000004000000}" name="Телефон" dataDxfId="62"/>
    <tableColumn id="5" xr3:uid="{00000000-0010-0000-2F00-000005000000}" name="Обслуживаемые системы" dataDxfId="61"/>
  </tableColumns>
  <tableStyleInfo name="TableStyleMedium11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0000000}" name="Table51" displayName="Table51" ref="A806:E834" totalsRowShown="0" headerRowDxfId="60" dataDxfId="59">
  <autoFilter ref="A806:E834" xr:uid="{00000000-0009-0000-0100-000033000000}"/>
  <sortState xmlns:xlrd2="http://schemas.microsoft.com/office/spreadsheetml/2017/richdata2" ref="A661:E672">
    <sortCondition ref="A660:A672"/>
    <sortCondition ref="B660:B672"/>
  </sortState>
  <tableColumns count="5">
    <tableColumn id="1" xr3:uid="{00000000-0010-0000-3000-000001000000}" name="Город / Населённый пункт" dataDxfId="58"/>
    <tableColumn id="2" xr3:uid="{00000000-0010-0000-3000-000002000000}" name="Название" dataDxfId="57"/>
    <tableColumn id="3" xr3:uid="{00000000-0010-0000-3000-000003000000}" name="Адрес" dataDxfId="56"/>
    <tableColumn id="4" xr3:uid="{00000000-0010-0000-3000-000004000000}" name="Телефон" dataDxfId="55"/>
    <tableColumn id="5" xr3:uid="{00000000-0010-0000-3000-000005000000}" name="Обслуживаемые системы" dataDxfId="54"/>
  </tableColumns>
  <tableStyleInfo name="TableStyleMedium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A50:E54" totalsRowShown="0" headerRowDxfId="354" dataDxfId="353">
  <autoFilter ref="A50:E54" xr:uid="{00000000-0009-0000-0100-000006000000}"/>
  <sortState xmlns:xlrd2="http://schemas.microsoft.com/office/spreadsheetml/2017/richdata2" ref="A48:D49">
    <sortCondition ref="A47:A49"/>
  </sortState>
  <tableColumns count="5">
    <tableColumn id="1" xr3:uid="{00000000-0010-0000-0400-000001000000}" name="Город / Населённый пункт" dataDxfId="352"/>
    <tableColumn id="2" xr3:uid="{00000000-0010-0000-0400-000002000000}" name="Название" dataDxfId="351"/>
    <tableColumn id="3" xr3:uid="{00000000-0010-0000-0400-000003000000}" name="Адрес" dataDxfId="350"/>
    <tableColumn id="4" xr3:uid="{00000000-0010-0000-0400-000004000000}" name="Телефон" dataDxfId="349"/>
    <tableColumn id="5" xr3:uid="{00000000-0010-0000-0400-000005000000}" name="Продажа диагностического ПО" dataDxfId="348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1000000}" name="Table52" displayName="Table52" ref="A836:E876" totalsRowShown="0" headerRowDxfId="53" dataDxfId="52">
  <autoFilter ref="A836:E876" xr:uid="{00000000-0009-0000-0100-000034000000}"/>
  <sortState xmlns:xlrd2="http://schemas.microsoft.com/office/spreadsheetml/2017/richdata2" ref="A675:E708">
    <sortCondition ref="A675:A708"/>
    <sortCondition ref="B675:B708"/>
  </sortState>
  <tableColumns count="5">
    <tableColumn id="1" xr3:uid="{00000000-0010-0000-3100-000001000000}" name="Город / Населённый пункт" dataDxfId="51"/>
    <tableColumn id="2" xr3:uid="{00000000-0010-0000-3100-000002000000}" name="Название" dataDxfId="50"/>
    <tableColumn id="3" xr3:uid="{00000000-0010-0000-3100-000003000000}" name="Адрес" dataDxfId="49"/>
    <tableColumn id="4" xr3:uid="{00000000-0010-0000-3100-000004000000}" name="Телефон" dataDxfId="48"/>
    <tableColumn id="5" xr3:uid="{00000000-0010-0000-3100-000005000000}" name="Обслуживаемые системы" dataDxfId="47"/>
  </tableColumns>
  <tableStyleInfo name="TableStyleMedium11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2000000}" name="Table53" displayName="Table53" ref="A878:E903" totalsRowShown="0" headerRowDxfId="46" dataDxfId="45">
  <autoFilter ref="A878:E903" xr:uid="{00000000-0009-0000-0100-000035000000}"/>
  <sortState xmlns:xlrd2="http://schemas.microsoft.com/office/spreadsheetml/2017/richdata2" ref="A879:E903">
    <sortCondition ref="A878:A903"/>
  </sortState>
  <tableColumns count="5">
    <tableColumn id="1" xr3:uid="{00000000-0010-0000-3200-000001000000}" name="Город / Населённый пункт" dataDxfId="44"/>
    <tableColumn id="2" xr3:uid="{00000000-0010-0000-3200-000002000000}" name="Название" dataDxfId="43"/>
    <tableColumn id="3" xr3:uid="{00000000-0010-0000-3200-000003000000}" name="Адрес" dataDxfId="42"/>
    <tableColumn id="4" xr3:uid="{00000000-0010-0000-3200-000004000000}" name="Телефон" dataDxfId="41"/>
    <tableColumn id="5" xr3:uid="{00000000-0010-0000-3200-000005000000}" name="Обслуживаемые системы" dataDxfId="40"/>
  </tableColumns>
  <tableStyleInfo name="TableStyleMedium11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3000000}" name="Table54" displayName="Table54" ref="A905:E927" totalsRowShown="0" headerRowDxfId="39" dataDxfId="37" headerRowBorderDxfId="38">
  <autoFilter ref="A905:E927" xr:uid="{00000000-0009-0000-0100-000036000000}"/>
  <sortState xmlns:xlrd2="http://schemas.microsoft.com/office/spreadsheetml/2017/richdata2" ref="A729:E750">
    <sortCondition ref="A729:A750"/>
    <sortCondition ref="B729:B750"/>
  </sortState>
  <tableColumns count="5">
    <tableColumn id="1" xr3:uid="{00000000-0010-0000-3300-000001000000}" name="Город / Населённый пункт" dataDxfId="36"/>
    <tableColumn id="2" xr3:uid="{00000000-0010-0000-3300-000002000000}" name="Название" dataDxfId="35"/>
    <tableColumn id="3" xr3:uid="{00000000-0010-0000-3300-000003000000}" name="Адрес" dataDxfId="34"/>
    <tableColumn id="4" xr3:uid="{00000000-0010-0000-3300-000004000000}" name="Телефон" dataDxfId="33"/>
    <tableColumn id="5" xr3:uid="{00000000-0010-0000-3300-000005000000}" name="Обслуживаемые системы" dataDxfId="32"/>
  </tableColumns>
  <tableStyleInfo name="TableStyleMedium11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4000000}" name="Table55" displayName="Table55" ref="A929:E935" totalsRowShown="0" headerRowDxfId="31" dataDxfId="29" headerRowBorderDxfId="30">
  <autoFilter ref="A929:E935" xr:uid="{00000000-0009-0000-0100-000037000000}"/>
  <sortState xmlns:xlrd2="http://schemas.microsoft.com/office/spreadsheetml/2017/richdata2" ref="A753:E759">
    <sortCondition ref="A753:A759"/>
    <sortCondition ref="B753:B759"/>
  </sortState>
  <tableColumns count="5">
    <tableColumn id="1" xr3:uid="{00000000-0010-0000-3400-000001000000}" name="Город / Населённый пункт" dataDxfId="28"/>
    <tableColumn id="2" xr3:uid="{00000000-0010-0000-3400-000002000000}" name="Название" dataDxfId="27"/>
    <tableColumn id="3" xr3:uid="{00000000-0010-0000-3400-000003000000}" name="Адрес" dataDxfId="26"/>
    <tableColumn id="4" xr3:uid="{00000000-0010-0000-3400-000004000000}" name="Телефон" dataDxfId="25"/>
    <tableColumn id="5" xr3:uid="{00000000-0010-0000-3400-000005000000}" name="Обслуживаемые системы" dataDxfId="24"/>
  </tableColumns>
  <tableStyleInfo name="TableStyleMedium11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5000000}" name="Table56" displayName="Table56" ref="A937:E957" totalsRowShown="0" headerRowDxfId="23" dataDxfId="21" headerRowBorderDxfId="22">
  <autoFilter ref="A937:E957" xr:uid="{00000000-0009-0000-0100-000038000000}"/>
  <sortState xmlns:xlrd2="http://schemas.microsoft.com/office/spreadsheetml/2017/richdata2" ref="A762:E774">
    <sortCondition ref="A762:A774"/>
    <sortCondition ref="B762:B774"/>
  </sortState>
  <tableColumns count="5">
    <tableColumn id="1" xr3:uid="{00000000-0010-0000-3500-000001000000}" name="Город / Населённый пункт" dataDxfId="20"/>
    <tableColumn id="2" xr3:uid="{00000000-0010-0000-3500-000002000000}" name="Название" dataDxfId="19"/>
    <tableColumn id="3" xr3:uid="{00000000-0010-0000-3500-000003000000}" name="Адрес" dataDxfId="18"/>
    <tableColumn id="4" xr3:uid="{00000000-0010-0000-3500-000004000000}" name="Телефон" dataDxfId="17"/>
    <tableColumn id="5" xr3:uid="{00000000-0010-0000-3500-000005000000}" name="Обслуживаемые системы" dataDxfId="16"/>
  </tableColumns>
  <tableStyleInfo name="TableStyleMedium11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6000000}" name="Table57" displayName="Table57" ref="A962:E965" totalsRowShown="0" headerRowDxfId="15" dataDxfId="13" headerRowBorderDxfId="14">
  <autoFilter ref="A962:E965" xr:uid="{00000000-0009-0000-0100-000039000000}"/>
  <sortState xmlns:xlrd2="http://schemas.microsoft.com/office/spreadsheetml/2017/richdata2" ref="A729:E730">
    <sortCondition ref="A728:A730"/>
  </sortState>
  <tableColumns count="5">
    <tableColumn id="1" xr3:uid="{00000000-0010-0000-3600-000001000000}" name="Город / Населённый пункт" dataDxfId="12"/>
    <tableColumn id="2" xr3:uid="{00000000-0010-0000-3600-000002000000}" name="Название" dataDxfId="11"/>
    <tableColumn id="3" xr3:uid="{00000000-0010-0000-3600-000003000000}" name="Адрес" dataDxfId="10"/>
    <tableColumn id="4" xr3:uid="{00000000-0010-0000-3600-000004000000}" name="Телефон" dataDxfId="9"/>
    <tableColumn id="5" xr3:uid="{00000000-0010-0000-3600-000005000000}" name="Обслуживаемые системы" dataDxfId="8"/>
  </tableColumns>
  <tableStyleInfo name="TableStyleMedium11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7000000}" name="Table58" displayName="Table58" ref="A967:E969" totalsRowShown="0" headerRowDxfId="7" dataDxfId="5" headerRowBorderDxfId="6">
  <autoFilter ref="A967:E969" xr:uid="{00000000-0009-0000-0100-00003A000000}"/>
  <sortState xmlns:xlrd2="http://schemas.microsoft.com/office/spreadsheetml/2017/richdata2" ref="A733:E734">
    <sortCondition ref="A732:A734"/>
  </sortState>
  <tableColumns count="5">
    <tableColumn id="1" xr3:uid="{00000000-0010-0000-3700-000001000000}" name="Город / Населённый пункт" dataDxfId="4"/>
    <tableColumn id="2" xr3:uid="{00000000-0010-0000-3700-000002000000}" name="Название" dataDxfId="3"/>
    <tableColumn id="3" xr3:uid="{00000000-0010-0000-3700-000003000000}" name="Адрес" dataDxfId="2"/>
    <tableColumn id="4" xr3:uid="{00000000-0010-0000-3700-000004000000}" name="Телефон" dataDxfId="1"/>
    <tableColumn id="5" xr3:uid="{00000000-0010-0000-3700-000005000000}" name="Обслуживаемые системы" dataDxfId="0"/>
  </tableColumns>
  <tableStyleInfo name="TableStyleMedium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e7" displayName="Table7" ref="A56:E60" totalsRowShown="0" headerRowDxfId="347" dataDxfId="346">
  <autoFilter ref="A56:E60" xr:uid="{00000000-0009-0000-0100-000007000000}"/>
  <sortState xmlns:xlrd2="http://schemas.microsoft.com/office/spreadsheetml/2017/richdata2" ref="A52:E54">
    <sortCondition ref="A52:A54"/>
    <sortCondition ref="B52:B54"/>
  </sortState>
  <tableColumns count="5">
    <tableColumn id="1" xr3:uid="{00000000-0010-0000-0500-000001000000}" name="Город / Населённый пункт" dataDxfId="345"/>
    <tableColumn id="2" xr3:uid="{00000000-0010-0000-0500-000002000000}" name="Название" dataDxfId="344"/>
    <tableColumn id="3" xr3:uid="{00000000-0010-0000-0500-000003000000}" name="Адрес" dataDxfId="343"/>
    <tableColumn id="4" xr3:uid="{00000000-0010-0000-0500-000004000000}" name="Телефон" dataDxfId="342"/>
    <tableColumn id="5" xr3:uid="{00000000-0010-0000-0500-000005000000}" name="Продажа диагностического ПО" dataDxfId="341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8" displayName="Table8" ref="A62:E65" totalsRowShown="0" headerRowDxfId="340" dataDxfId="339">
  <autoFilter ref="A62:E65" xr:uid="{00000000-0009-0000-0100-000008000000}"/>
  <sortState xmlns:xlrd2="http://schemas.microsoft.com/office/spreadsheetml/2017/richdata2" ref="A57:E59">
    <sortCondition ref="A57:A59"/>
    <sortCondition ref="B57:B59"/>
  </sortState>
  <tableColumns count="5">
    <tableColumn id="1" xr3:uid="{00000000-0010-0000-0600-000001000000}" name="Город / Населённый пункт" dataDxfId="338"/>
    <tableColumn id="2" xr3:uid="{00000000-0010-0000-0600-000002000000}" name="Название" dataDxfId="337"/>
    <tableColumn id="3" xr3:uid="{00000000-0010-0000-0600-000003000000}" name="Адрес" dataDxfId="336"/>
    <tableColumn id="4" xr3:uid="{00000000-0010-0000-0600-000004000000}" name="Телефон" dataDxfId="335"/>
    <tableColumn id="5" xr3:uid="{00000000-0010-0000-0600-000005000000}" name="Продажа диагностического ПО" dataDxfId="334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able9" displayName="Table9" ref="A67:E76" totalsRowShown="0" headerRowDxfId="333" dataDxfId="332">
  <autoFilter ref="A67:E76" xr:uid="{00000000-0009-0000-0100-000009000000}"/>
  <sortState xmlns:xlrd2="http://schemas.microsoft.com/office/spreadsheetml/2017/richdata2" ref="A62:E69">
    <sortCondition ref="A62:A69"/>
    <sortCondition ref="B62:B69"/>
  </sortState>
  <tableColumns count="5">
    <tableColumn id="1" xr3:uid="{00000000-0010-0000-0700-000001000000}" name="Город / Населённый пункт" dataDxfId="331"/>
    <tableColumn id="2" xr3:uid="{00000000-0010-0000-0700-000002000000}" name="Название" dataDxfId="330"/>
    <tableColumn id="3" xr3:uid="{00000000-0010-0000-0700-000003000000}" name="Адрес" dataDxfId="329"/>
    <tableColumn id="4" xr3:uid="{00000000-0010-0000-0700-000004000000}" name="Телефон" dataDxfId="328"/>
    <tableColumn id="5" xr3:uid="{00000000-0010-0000-0700-000005000000}" name="Продажа диагностического ПО" dataDxfId="327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le10" displayName="Table10" ref="A78:E84" totalsRowShown="0" headerRowDxfId="326" dataDxfId="325">
  <autoFilter ref="A78:E84" xr:uid="{00000000-0009-0000-0100-00000A000000}"/>
  <sortState xmlns:xlrd2="http://schemas.microsoft.com/office/spreadsheetml/2017/richdata2" ref="A72:E78">
    <sortCondition ref="A72:A78"/>
    <sortCondition ref="B72:B78"/>
  </sortState>
  <tableColumns count="5">
    <tableColumn id="1" xr3:uid="{00000000-0010-0000-0800-000001000000}" name="Город / Населённый пункт" dataDxfId="324"/>
    <tableColumn id="2" xr3:uid="{00000000-0010-0000-0800-000002000000}" name="Название" dataDxfId="323"/>
    <tableColumn id="3" xr3:uid="{00000000-0010-0000-0800-000003000000}" name="Адрес" dataDxfId="322"/>
    <tableColumn id="4" xr3:uid="{00000000-0010-0000-0800-000004000000}" name="Телефон" dataDxfId="321"/>
    <tableColumn id="5" xr3:uid="{00000000-0010-0000-0800-000005000000}" name="Продажа диагностического ПО" dataDxfId="32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9" Type="http://schemas.openxmlformats.org/officeDocument/2006/relationships/table" Target="../tables/table37.xml"/><Relationship Id="rId21" Type="http://schemas.openxmlformats.org/officeDocument/2006/relationships/table" Target="../tables/table19.xml"/><Relationship Id="rId34" Type="http://schemas.openxmlformats.org/officeDocument/2006/relationships/table" Target="../tables/table32.xml"/><Relationship Id="rId42" Type="http://schemas.openxmlformats.org/officeDocument/2006/relationships/table" Target="../tables/table40.xml"/><Relationship Id="rId47" Type="http://schemas.openxmlformats.org/officeDocument/2006/relationships/table" Target="../tables/table45.xml"/><Relationship Id="rId50" Type="http://schemas.openxmlformats.org/officeDocument/2006/relationships/table" Target="../tables/table48.xml"/><Relationship Id="rId55" Type="http://schemas.openxmlformats.org/officeDocument/2006/relationships/table" Target="../tables/table53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33" Type="http://schemas.openxmlformats.org/officeDocument/2006/relationships/table" Target="../tables/table31.xml"/><Relationship Id="rId38" Type="http://schemas.openxmlformats.org/officeDocument/2006/relationships/table" Target="../tables/table36.xml"/><Relationship Id="rId46" Type="http://schemas.openxmlformats.org/officeDocument/2006/relationships/table" Target="../tables/table44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29" Type="http://schemas.openxmlformats.org/officeDocument/2006/relationships/table" Target="../tables/table27.xml"/><Relationship Id="rId41" Type="http://schemas.openxmlformats.org/officeDocument/2006/relationships/table" Target="../tables/table39.xml"/><Relationship Id="rId54" Type="http://schemas.openxmlformats.org/officeDocument/2006/relationships/table" Target="../tables/table52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32" Type="http://schemas.openxmlformats.org/officeDocument/2006/relationships/table" Target="../tables/table30.xml"/><Relationship Id="rId37" Type="http://schemas.openxmlformats.org/officeDocument/2006/relationships/table" Target="../tables/table35.xml"/><Relationship Id="rId40" Type="http://schemas.openxmlformats.org/officeDocument/2006/relationships/table" Target="../tables/table38.xml"/><Relationship Id="rId45" Type="http://schemas.openxmlformats.org/officeDocument/2006/relationships/table" Target="../tables/table43.xml"/><Relationship Id="rId53" Type="http://schemas.openxmlformats.org/officeDocument/2006/relationships/table" Target="../tables/table51.xml"/><Relationship Id="rId58" Type="http://schemas.openxmlformats.org/officeDocument/2006/relationships/table" Target="../tables/table56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28" Type="http://schemas.openxmlformats.org/officeDocument/2006/relationships/table" Target="../tables/table26.xml"/><Relationship Id="rId36" Type="http://schemas.openxmlformats.org/officeDocument/2006/relationships/table" Target="../tables/table34.xml"/><Relationship Id="rId49" Type="http://schemas.openxmlformats.org/officeDocument/2006/relationships/table" Target="../tables/table47.xml"/><Relationship Id="rId57" Type="http://schemas.openxmlformats.org/officeDocument/2006/relationships/table" Target="../tables/table55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31" Type="http://schemas.openxmlformats.org/officeDocument/2006/relationships/table" Target="../tables/table29.xml"/><Relationship Id="rId44" Type="http://schemas.openxmlformats.org/officeDocument/2006/relationships/table" Target="../tables/table42.xml"/><Relationship Id="rId52" Type="http://schemas.openxmlformats.org/officeDocument/2006/relationships/table" Target="../tables/table50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Relationship Id="rId30" Type="http://schemas.openxmlformats.org/officeDocument/2006/relationships/table" Target="../tables/table28.xml"/><Relationship Id="rId35" Type="http://schemas.openxmlformats.org/officeDocument/2006/relationships/table" Target="../tables/table33.xml"/><Relationship Id="rId43" Type="http://schemas.openxmlformats.org/officeDocument/2006/relationships/table" Target="../tables/table41.xml"/><Relationship Id="rId48" Type="http://schemas.openxmlformats.org/officeDocument/2006/relationships/table" Target="../tables/table46.xml"/><Relationship Id="rId56" Type="http://schemas.openxmlformats.org/officeDocument/2006/relationships/table" Target="../tables/table54.xml"/><Relationship Id="rId8" Type="http://schemas.openxmlformats.org/officeDocument/2006/relationships/table" Target="../tables/table6.xml"/><Relationship Id="rId51" Type="http://schemas.openxmlformats.org/officeDocument/2006/relationships/table" Target="../tables/table49.xml"/><Relationship Id="rId3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kamil.aleev@zf.com" TargetMode="External"/><Relationship Id="rId13" Type="http://schemas.openxmlformats.org/officeDocument/2006/relationships/hyperlink" Target="mailto:Vladimir.Bibekin@zf.com" TargetMode="External"/><Relationship Id="rId3" Type="http://schemas.openxmlformats.org/officeDocument/2006/relationships/hyperlink" Target="mailto:alexei.sedykh@zf.com" TargetMode="External"/><Relationship Id="rId7" Type="http://schemas.openxmlformats.org/officeDocument/2006/relationships/hyperlink" Target="mailto:mikhail.budanov@zf.com" TargetMode="External"/><Relationship Id="rId12" Type="http://schemas.openxmlformats.org/officeDocument/2006/relationships/hyperlink" Target="mailto:aleksander.khlystik@zf.com" TargetMode="External"/><Relationship Id="rId2" Type="http://schemas.openxmlformats.org/officeDocument/2006/relationships/hyperlink" Target="mailto:victor.vaitsekhovich@zf.com" TargetMode="External"/><Relationship Id="rId1" Type="http://schemas.openxmlformats.org/officeDocument/2006/relationships/hyperlink" Target="mailto:alexander.fomin@zf.com" TargetMode="External"/><Relationship Id="rId6" Type="http://schemas.openxmlformats.org/officeDocument/2006/relationships/hyperlink" Target="mailto:sergey.savenkov@zf.com" TargetMode="External"/><Relationship Id="rId11" Type="http://schemas.openxmlformats.org/officeDocument/2006/relationships/hyperlink" Target="mailto:alexander.sanin@zf.com" TargetMode="External"/><Relationship Id="rId5" Type="http://schemas.openxmlformats.org/officeDocument/2006/relationships/hyperlink" Target="mailto:aleksey.ushakov@zf.com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dmitry.biletskiy@zf.com" TargetMode="External"/><Relationship Id="rId4" Type="http://schemas.openxmlformats.org/officeDocument/2006/relationships/hyperlink" Target="mailto:sergei.kuznetsov@zf.com" TargetMode="External"/><Relationship Id="rId9" Type="http://schemas.openxmlformats.org/officeDocument/2006/relationships/hyperlink" Target="mailto:alexey.fischer@zf.com" TargetMode="External"/><Relationship Id="rId14" Type="http://schemas.openxmlformats.org/officeDocument/2006/relationships/hyperlink" Target="mailto:vyacheslav.gurenko@z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XFC969"/>
  <sheetViews>
    <sheetView tabSelected="1" topLeftCell="B586" zoomScaleNormal="100" workbookViewId="0">
      <selection activeCell="F645" sqref="A645:XFD645"/>
    </sheetView>
  </sheetViews>
  <sheetFormatPr defaultRowHeight="15" x14ac:dyDescent="0.25"/>
  <cols>
    <col min="1" max="1" width="33.85546875" style="18" customWidth="1"/>
    <col min="2" max="2" width="45.7109375" customWidth="1"/>
    <col min="3" max="3" width="43.5703125" style="18" customWidth="1"/>
    <col min="4" max="4" width="38.28515625" style="18" customWidth="1"/>
    <col min="5" max="5" width="41.5703125" style="18" customWidth="1"/>
    <col min="9" max="9" width="15.7109375" customWidth="1"/>
  </cols>
  <sheetData>
    <row r="6" spans="1:9" ht="21" x14ac:dyDescent="0.35">
      <c r="A6" s="66" t="s">
        <v>17</v>
      </c>
      <c r="B6" s="146" t="str">
        <f>COUNTA(A16:A26,A29:A36,A39:A42,A45:A48,A51:A54,A57:A60,A63:A65,A68:A76,A79:A84,A87:A90,A93:A95,A98:A101,A104:A106,A109:A112,A115:A116,A119:A125) &amp; " ПАРТНЕРОВ"</f>
        <v>66 ПАРТНЕРОВ</v>
      </c>
      <c r="C6" s="65" t="s">
        <v>843</v>
      </c>
      <c r="D6" s="65" t="str">
        <f>COUNTA(A134:A179,A183:A225,A228:A256,A259:A265,A268:A293,A296:A329,A332:A371,A374:A386,A389:A407,A410:A429,A432:A465,A468:A470) &amp; " ПАРТНЕРОВ"</f>
        <v>297 ПАРТНЕРОВ</v>
      </c>
    </row>
    <row r="7" spans="1:9" ht="6.6" customHeight="1" x14ac:dyDescent="0.35">
      <c r="A7" s="89"/>
      <c r="B7" s="90"/>
      <c r="C7" s="89"/>
      <c r="D7" s="89"/>
    </row>
    <row r="8" spans="1:9" ht="21" x14ac:dyDescent="0.35">
      <c r="A8" s="62" t="s">
        <v>405</v>
      </c>
      <c r="B8" s="63"/>
      <c r="C8" s="64"/>
      <c r="D8" s="137" t="str">
        <f>COUNTA(A475:A492,A495:A508,A512:A526,A529:A530,A533:A534,A537:A539,A542:A548,A551:A552,A556:A573,A576:A588,A591:A592,A595:A596,A599:A600,A603:A606,A609:A612) &amp; " ПАРТНЕРА"</f>
        <v>94 ПАРТНЕРА</v>
      </c>
      <c r="E8" s="113"/>
    </row>
    <row r="9" spans="1:9" ht="7.9" customHeight="1" x14ac:dyDescent="0.35">
      <c r="A9" s="91"/>
      <c r="B9" s="90"/>
      <c r="C9" s="89"/>
      <c r="D9" s="89"/>
    </row>
    <row r="10" spans="1:9" ht="21" x14ac:dyDescent="0.35">
      <c r="A10" s="59" t="s">
        <v>534</v>
      </c>
      <c r="B10" s="60"/>
      <c r="C10" s="61"/>
      <c r="D10" s="153" t="str">
        <f>COUNTA(A617:A672,A675:A711,A714:A737,A740:A744,A747:A804,A807:A834,A837:A876,A879:A903,A906:A927,A930:A935,A938:A957,A963:A965,A968:A969) &amp; " ПАРТНЕРОВ"</f>
        <v>314 ПАРТНЕРОВ</v>
      </c>
    </row>
    <row r="12" spans="1:9" ht="28.5" x14ac:dyDescent="0.45">
      <c r="A12" s="36" t="s">
        <v>17</v>
      </c>
      <c r="B12" s="8"/>
      <c r="C12" s="20"/>
      <c r="D12" s="20"/>
    </row>
    <row r="13" spans="1:9" ht="30" customHeight="1" x14ac:dyDescent="0.45">
      <c r="A13" s="56" t="s">
        <v>98</v>
      </c>
      <c r="B13" s="8"/>
      <c r="C13" s="20"/>
      <c r="D13" s="145" t="str">
        <f>COUNTA(A16:A26,A29:A36,A39:A42,A45:A48,A51:A54,A57:A60,A63:A65) &amp; " ПАРТНЕРОВ"</f>
        <v>34 ПАРТНЕРОВ</v>
      </c>
      <c r="H13" s="121"/>
    </row>
    <row r="14" spans="1:9" ht="21" customHeight="1" x14ac:dyDescent="0.35">
      <c r="A14" s="46" t="s">
        <v>18</v>
      </c>
      <c r="B14" s="7"/>
      <c r="C14" s="21"/>
      <c r="D14" s="87" t="str">
        <f>COUNTA(Table1[Город / Населённый пункт]) &amp; " ПАРТНЕРОВ"</f>
        <v>11 ПАРТНЕРОВ</v>
      </c>
    </row>
    <row r="15" spans="1:9" ht="30" customHeight="1" x14ac:dyDescent="0.25">
      <c r="A15" s="22" t="s">
        <v>13</v>
      </c>
      <c r="B15" s="1" t="s">
        <v>14</v>
      </c>
      <c r="C15" s="22" t="s">
        <v>15</v>
      </c>
      <c r="D15" s="22" t="s">
        <v>16</v>
      </c>
      <c r="E15" s="22" t="s">
        <v>1518</v>
      </c>
      <c r="H15" s="88"/>
    </row>
    <row r="16" spans="1:9" s="55" customFormat="1" ht="30" x14ac:dyDescent="0.25">
      <c r="A16" s="53" t="s">
        <v>0</v>
      </c>
      <c r="B16" s="54" t="s">
        <v>1108</v>
      </c>
      <c r="C16" s="53" t="s">
        <v>902</v>
      </c>
      <c r="D16" s="57" t="s">
        <v>1680</v>
      </c>
      <c r="E16" s="53" t="s">
        <v>956</v>
      </c>
      <c r="G16"/>
      <c r="H16"/>
      <c r="I16"/>
    </row>
    <row r="17" spans="1:9" s="55" customFormat="1" x14ac:dyDescent="0.25">
      <c r="A17" s="53" t="s">
        <v>0</v>
      </c>
      <c r="B17" s="54" t="s">
        <v>1543</v>
      </c>
      <c r="C17" s="53" t="s">
        <v>7</v>
      </c>
      <c r="D17" s="53" t="s">
        <v>8</v>
      </c>
      <c r="E17" s="53" t="s">
        <v>956</v>
      </c>
      <c r="G17"/>
      <c r="H17"/>
      <c r="I17"/>
    </row>
    <row r="18" spans="1:9" s="55" customFormat="1" x14ac:dyDescent="0.25">
      <c r="A18" s="53" t="s">
        <v>0</v>
      </c>
      <c r="B18" s="54" t="s">
        <v>1109</v>
      </c>
      <c r="C18" s="53" t="s">
        <v>1849</v>
      </c>
      <c r="D18" s="57" t="s">
        <v>1414</v>
      </c>
      <c r="E18" s="53" t="s">
        <v>955</v>
      </c>
      <c r="G18"/>
      <c r="H18"/>
      <c r="I18"/>
    </row>
    <row r="19" spans="1:9" s="55" customFormat="1" x14ac:dyDescent="0.25">
      <c r="A19" s="53" t="s">
        <v>2</v>
      </c>
      <c r="B19" s="54" t="s">
        <v>1111</v>
      </c>
      <c r="C19" s="53" t="s">
        <v>3</v>
      </c>
      <c r="D19" s="53" t="s">
        <v>4</v>
      </c>
      <c r="E19" s="53" t="s">
        <v>956</v>
      </c>
      <c r="G19"/>
      <c r="H19"/>
      <c r="I19"/>
    </row>
    <row r="20" spans="1:9" s="55" customFormat="1" x14ac:dyDescent="0.25">
      <c r="A20" s="53" t="s">
        <v>0</v>
      </c>
      <c r="B20" s="54" t="s">
        <v>1348</v>
      </c>
      <c r="C20" s="53" t="s">
        <v>5</v>
      </c>
      <c r="D20" s="138" t="s">
        <v>1701</v>
      </c>
      <c r="E20" s="53" t="s">
        <v>955</v>
      </c>
      <c r="G20"/>
      <c r="H20"/>
      <c r="I20"/>
    </row>
    <row r="21" spans="1:9" s="55" customFormat="1" x14ac:dyDescent="0.25">
      <c r="A21" s="53" t="s">
        <v>9</v>
      </c>
      <c r="B21" s="54" t="s">
        <v>1112</v>
      </c>
      <c r="C21" s="53" t="s">
        <v>10</v>
      </c>
      <c r="D21" s="53" t="s">
        <v>11</v>
      </c>
      <c r="E21" s="53" t="s">
        <v>955</v>
      </c>
      <c r="G21"/>
      <c r="H21"/>
      <c r="I21"/>
    </row>
    <row r="22" spans="1:9" s="55" customFormat="1" ht="30" x14ac:dyDescent="0.25">
      <c r="A22" s="53" t="s">
        <v>0</v>
      </c>
      <c r="B22" s="54" t="s">
        <v>2073</v>
      </c>
      <c r="C22" s="53" t="s">
        <v>2072</v>
      </c>
      <c r="D22" s="139">
        <v>89035494627</v>
      </c>
      <c r="E22" s="53" t="s">
        <v>956</v>
      </c>
      <c r="G22"/>
      <c r="H22"/>
      <c r="I22"/>
    </row>
    <row r="23" spans="1:9" s="55" customFormat="1" x14ac:dyDescent="0.25">
      <c r="A23" s="53" t="s">
        <v>0</v>
      </c>
      <c r="B23" s="54" t="s">
        <v>1110</v>
      </c>
      <c r="C23" s="53" t="s">
        <v>1349</v>
      </c>
      <c r="D23" s="53" t="s">
        <v>1442</v>
      </c>
      <c r="E23" s="53" t="s">
        <v>956</v>
      </c>
      <c r="G23"/>
      <c r="H23"/>
      <c r="I23"/>
    </row>
    <row r="24" spans="1:9" s="55" customFormat="1" x14ac:dyDescent="0.25">
      <c r="A24" s="53" t="s">
        <v>0</v>
      </c>
      <c r="B24" s="54" t="s">
        <v>1837</v>
      </c>
      <c r="C24" s="53" t="s">
        <v>1838</v>
      </c>
      <c r="D24" s="57" t="s">
        <v>1839</v>
      </c>
      <c r="E24" s="53" t="s">
        <v>955</v>
      </c>
      <c r="G24"/>
      <c r="H24"/>
      <c r="I24"/>
    </row>
    <row r="25" spans="1:9" x14ac:dyDescent="0.25">
      <c r="A25" s="53" t="s">
        <v>0</v>
      </c>
      <c r="B25" s="54" t="s">
        <v>1651</v>
      </c>
      <c r="C25" s="53" t="s">
        <v>1649</v>
      </c>
      <c r="D25" s="57" t="s">
        <v>1650</v>
      </c>
      <c r="E25" s="53" t="s">
        <v>955</v>
      </c>
    </row>
    <row r="26" spans="1:9" s="55" customFormat="1" x14ac:dyDescent="0.25">
      <c r="A26" s="53" t="s">
        <v>19</v>
      </c>
      <c r="B26" s="54" t="s">
        <v>1113</v>
      </c>
      <c r="C26" s="53" t="s">
        <v>898</v>
      </c>
      <c r="D26" s="57" t="s">
        <v>899</v>
      </c>
      <c r="E26" s="53" t="s">
        <v>956</v>
      </c>
      <c r="G26"/>
      <c r="H26"/>
      <c r="I26"/>
    </row>
    <row r="27" spans="1:9" ht="21" x14ac:dyDescent="0.35">
      <c r="A27" s="46" t="s">
        <v>27</v>
      </c>
      <c r="B27" s="7"/>
      <c r="C27" s="21"/>
      <c r="D27" s="37" t="str">
        <f>COUNTA(Table3[Город / Населённый пункт]) &amp; " ПАРТНЕРОВ"</f>
        <v>8 ПАРТНЕРОВ</v>
      </c>
    </row>
    <row r="28" spans="1:9" x14ac:dyDescent="0.25">
      <c r="A28" s="22" t="s">
        <v>13</v>
      </c>
      <c r="B28" s="1" t="s">
        <v>14</v>
      </c>
      <c r="C28" s="22" t="s">
        <v>15</v>
      </c>
      <c r="D28" s="22" t="s">
        <v>16</v>
      </c>
      <c r="E28" s="22" t="s">
        <v>1518</v>
      </c>
    </row>
    <row r="29" spans="1:9" ht="30" x14ac:dyDescent="0.25">
      <c r="A29" s="53" t="s">
        <v>1703</v>
      </c>
      <c r="B29" s="54" t="s">
        <v>1114</v>
      </c>
      <c r="C29" s="53" t="s">
        <v>1702</v>
      </c>
      <c r="D29" s="57" t="s">
        <v>1977</v>
      </c>
      <c r="E29" s="110" t="s">
        <v>954</v>
      </c>
    </row>
    <row r="30" spans="1:9" ht="30" x14ac:dyDescent="0.25">
      <c r="A30" s="53" t="s">
        <v>1703</v>
      </c>
      <c r="B30" s="54" t="s">
        <v>2068</v>
      </c>
      <c r="C30" s="53" t="s">
        <v>2066</v>
      </c>
      <c r="D30" s="57" t="s">
        <v>2067</v>
      </c>
      <c r="E30" s="110" t="s">
        <v>954</v>
      </c>
    </row>
    <row r="31" spans="1:9" ht="30" x14ac:dyDescent="0.25">
      <c r="A31" s="53" t="s">
        <v>20</v>
      </c>
      <c r="B31" s="54" t="s">
        <v>1115</v>
      </c>
      <c r="C31" s="53" t="s">
        <v>21</v>
      </c>
      <c r="D31" s="53" t="s">
        <v>22</v>
      </c>
      <c r="E31" s="111" t="s">
        <v>954</v>
      </c>
    </row>
    <row r="32" spans="1:9" x14ac:dyDescent="0.25">
      <c r="A32" s="53" t="s">
        <v>20</v>
      </c>
      <c r="B32" s="54" t="s">
        <v>1116</v>
      </c>
      <c r="C32" s="53" t="s">
        <v>1029</v>
      </c>
      <c r="D32" s="57" t="s">
        <v>1430</v>
      </c>
      <c r="E32" s="110" t="s">
        <v>954</v>
      </c>
    </row>
    <row r="33" spans="1:5" ht="30" x14ac:dyDescent="0.25">
      <c r="A33" s="53" t="s">
        <v>20</v>
      </c>
      <c r="B33" s="54" t="s">
        <v>1836</v>
      </c>
      <c r="C33" s="53" t="s">
        <v>23</v>
      </c>
      <c r="D33" s="53" t="s">
        <v>24</v>
      </c>
      <c r="E33" s="111" t="s">
        <v>954</v>
      </c>
    </row>
    <row r="34" spans="1:5" ht="30" x14ac:dyDescent="0.25">
      <c r="A34" s="53" t="s">
        <v>20</v>
      </c>
      <c r="B34" s="54" t="s">
        <v>2545</v>
      </c>
      <c r="C34" s="53" t="s">
        <v>2546</v>
      </c>
      <c r="D34" s="57" t="s">
        <v>2547</v>
      </c>
      <c r="E34" s="111" t="s">
        <v>1000</v>
      </c>
    </row>
    <row r="35" spans="1:5" ht="30" x14ac:dyDescent="0.25">
      <c r="A35" s="53" t="s">
        <v>1030</v>
      </c>
      <c r="B35" s="54" t="s">
        <v>1117</v>
      </c>
      <c r="C35" s="53" t="s">
        <v>1031</v>
      </c>
      <c r="D35" s="53" t="s">
        <v>25</v>
      </c>
      <c r="E35" s="110" t="s">
        <v>954</v>
      </c>
    </row>
    <row r="36" spans="1:5" ht="30" x14ac:dyDescent="0.25">
      <c r="A36" s="53" t="s">
        <v>2019</v>
      </c>
      <c r="B36" s="54" t="s">
        <v>2020</v>
      </c>
      <c r="C36" s="53" t="s">
        <v>2021</v>
      </c>
      <c r="D36" s="57" t="s">
        <v>2022</v>
      </c>
      <c r="E36" s="111" t="s">
        <v>954</v>
      </c>
    </row>
    <row r="37" spans="1:5" ht="21" x14ac:dyDescent="0.35">
      <c r="A37" s="46" t="s">
        <v>28</v>
      </c>
      <c r="B37" s="7"/>
      <c r="C37" s="21"/>
      <c r="D37" s="37" t="str">
        <f>COUNTA(Table4[Город / Населённый пункт]) &amp; " ПАРТНЕРА"</f>
        <v>3 ПАРТНЕРА</v>
      </c>
      <c r="E37" s="109"/>
    </row>
    <row r="38" spans="1:5" x14ac:dyDescent="0.25">
      <c r="A38" s="22" t="s">
        <v>13</v>
      </c>
      <c r="B38" s="1" t="s">
        <v>14</v>
      </c>
      <c r="C38" s="22" t="s">
        <v>15</v>
      </c>
      <c r="D38" s="22" t="s">
        <v>16</v>
      </c>
      <c r="E38" s="22" t="s">
        <v>1518</v>
      </c>
    </row>
    <row r="39" spans="1:5" x14ac:dyDescent="0.25">
      <c r="A39" s="53" t="s">
        <v>29</v>
      </c>
      <c r="B39" s="54" t="s">
        <v>1118</v>
      </c>
      <c r="C39" s="53" t="s">
        <v>30</v>
      </c>
      <c r="D39" s="53" t="s">
        <v>31</v>
      </c>
      <c r="E39" s="110" t="s">
        <v>954</v>
      </c>
    </row>
    <row r="40" spans="1:5" x14ac:dyDescent="0.25">
      <c r="A40" s="53" t="s">
        <v>32</v>
      </c>
      <c r="B40" s="54" t="s">
        <v>2310</v>
      </c>
      <c r="C40" s="53" t="s">
        <v>33</v>
      </c>
      <c r="D40" s="53" t="s">
        <v>2311</v>
      </c>
      <c r="E40" s="112" t="s">
        <v>954</v>
      </c>
    </row>
    <row r="41" spans="1:5" x14ac:dyDescent="0.25">
      <c r="A41" s="53" t="s">
        <v>2218</v>
      </c>
      <c r="B41" s="54" t="s">
        <v>2217</v>
      </c>
      <c r="C41" s="53" t="s">
        <v>235</v>
      </c>
      <c r="D41" s="179" t="s">
        <v>2219</v>
      </c>
      <c r="E41" s="178" t="s">
        <v>956</v>
      </c>
    </row>
    <row r="42" spans="1:5" x14ac:dyDescent="0.25">
      <c r="A42" s="53"/>
      <c r="B42" s="54"/>
      <c r="C42" s="53"/>
      <c r="D42" s="53"/>
      <c r="E42" s="53"/>
    </row>
    <row r="43" spans="1:5" ht="21" x14ac:dyDescent="0.35">
      <c r="A43" s="46" t="s">
        <v>34</v>
      </c>
      <c r="B43" s="7"/>
      <c r="C43" s="21"/>
      <c r="D43" s="37" t="str">
        <f>COUNTA(Table5[Город / Населённый пункт]) &amp; " ПАРТНЕРА"</f>
        <v>3 ПАРТНЕРА</v>
      </c>
    </row>
    <row r="44" spans="1:5" x14ac:dyDescent="0.25">
      <c r="A44" s="22" t="s">
        <v>13</v>
      </c>
      <c r="B44" s="1" t="s">
        <v>14</v>
      </c>
      <c r="C44" s="22" t="s">
        <v>15</v>
      </c>
      <c r="D44" s="22" t="s">
        <v>16</v>
      </c>
      <c r="E44" s="22" t="s">
        <v>1518</v>
      </c>
    </row>
    <row r="45" spans="1:5" x14ac:dyDescent="0.25">
      <c r="A45" s="53" t="s">
        <v>35</v>
      </c>
      <c r="B45" s="54" t="s">
        <v>1120</v>
      </c>
      <c r="C45" s="53" t="s">
        <v>36</v>
      </c>
      <c r="D45" s="53" t="s">
        <v>37</v>
      </c>
      <c r="E45" s="53" t="s">
        <v>954</v>
      </c>
    </row>
    <row r="46" spans="1:5" x14ac:dyDescent="0.25">
      <c r="A46" s="53" t="s">
        <v>35</v>
      </c>
      <c r="B46" s="54" t="s">
        <v>1347</v>
      </c>
      <c r="C46" s="53" t="s">
        <v>38</v>
      </c>
      <c r="D46" s="53" t="s">
        <v>39</v>
      </c>
      <c r="E46" s="53" t="s">
        <v>954</v>
      </c>
    </row>
    <row r="47" spans="1:5" x14ac:dyDescent="0.25">
      <c r="A47" s="57" t="s">
        <v>35</v>
      </c>
      <c r="B47" s="57" t="s">
        <v>1572</v>
      </c>
      <c r="C47" s="149" t="s">
        <v>943</v>
      </c>
      <c r="D47" s="57" t="s">
        <v>1864</v>
      </c>
      <c r="E47" s="57" t="s">
        <v>954</v>
      </c>
    </row>
    <row r="48" spans="1:5" x14ac:dyDescent="0.25">
      <c r="A48" s="53"/>
      <c r="B48" s="54"/>
      <c r="C48" s="53"/>
      <c r="D48" s="53"/>
      <c r="E48" s="53"/>
    </row>
    <row r="49" spans="1:1023 1028:2048 2053:3068 3073:4093 4098:5118 5123:6143 6148:7168 7173:8188 8193:9213 9218:10238 10243:11263 11268:12288 12293:13308 13313:14333 14338:15358 15363:16383" ht="21" x14ac:dyDescent="0.35">
      <c r="A49" s="46" t="s">
        <v>40</v>
      </c>
      <c r="B49" s="7"/>
      <c r="C49" s="21"/>
      <c r="D49" s="37" t="str">
        <f>COUNTA(Table6[Город / Населённый пункт]) &amp; " ПАРТНЕР"</f>
        <v>3 ПАРТНЕР</v>
      </c>
    </row>
    <row r="50" spans="1:1023 1028:2048 2053:3068 3073:4093 4098:5118 5123:6143 6148:7168 7173:8188 8193:9213 9218:10238 10243:11263 11268:12288 12293:13308 13313:14333 14338:15358 15363:16383" x14ac:dyDescent="0.25">
      <c r="A50" s="147" t="s">
        <v>13</v>
      </c>
      <c r="B50" s="148" t="s">
        <v>14</v>
      </c>
      <c r="C50" s="147" t="s">
        <v>15</v>
      </c>
      <c r="D50" s="147" t="s">
        <v>16</v>
      </c>
      <c r="E50" s="147" t="s">
        <v>1518</v>
      </c>
    </row>
    <row r="51" spans="1:1023 1028:2048 2053:3068 3073:4093 4098:5118 5123:6143 6148:7168 7173:8188 8193:9213 9218:10238 10243:11263 11268:12288 12293:13308 13313:14333 14338:15358 15363:16383" x14ac:dyDescent="0.25">
      <c r="A51" s="57" t="s">
        <v>41</v>
      </c>
      <c r="B51" s="149" t="s">
        <v>1121</v>
      </c>
      <c r="C51" s="57" t="s">
        <v>42</v>
      </c>
      <c r="D51" s="57" t="s">
        <v>1443</v>
      </c>
      <c r="E51" s="57" t="s">
        <v>954</v>
      </c>
    </row>
    <row r="52" spans="1:1023 1028:2048 2053:3068 3073:4093 4098:5118 5123:6143 6148:7168 7173:8188 8193:9213 9218:10238 10243:11263 11268:12288 12293:13308 13313:14333 14338:15358 15363:16383" s="57" customFormat="1" x14ac:dyDescent="0.25">
      <c r="A52" s="57" t="s">
        <v>303</v>
      </c>
      <c r="B52" s="57" t="s">
        <v>1881</v>
      </c>
      <c r="C52" s="149" t="s">
        <v>1882</v>
      </c>
      <c r="D52" s="57" t="s">
        <v>1883</v>
      </c>
      <c r="E52" s="57" t="s">
        <v>955</v>
      </c>
      <c r="H52" s="149"/>
      <c r="M52" s="149"/>
      <c r="R52" s="149"/>
      <c r="W52" s="149"/>
      <c r="AB52" s="149"/>
      <c r="AG52" s="149"/>
      <c r="AL52" s="149"/>
      <c r="AQ52" s="149"/>
      <c r="AV52" s="149"/>
      <c r="BA52" s="149"/>
      <c r="BF52" s="149"/>
      <c r="BK52" s="149"/>
      <c r="BP52" s="149"/>
      <c r="BU52" s="149"/>
      <c r="BZ52" s="149"/>
      <c r="CE52" s="149"/>
      <c r="CJ52" s="149"/>
      <c r="CO52" s="149"/>
      <c r="CT52" s="149"/>
      <c r="CY52" s="149"/>
      <c r="DD52" s="149"/>
      <c r="DI52" s="149"/>
      <c r="DN52" s="149"/>
      <c r="DS52" s="149"/>
      <c r="DX52" s="149"/>
      <c r="EC52" s="149"/>
      <c r="EH52" s="149"/>
      <c r="EM52" s="149"/>
      <c r="ER52" s="149"/>
      <c r="EW52" s="149"/>
      <c r="FB52" s="149"/>
      <c r="FG52" s="149"/>
      <c r="FL52" s="149"/>
      <c r="FQ52" s="149"/>
      <c r="FV52" s="149"/>
      <c r="GA52" s="149"/>
      <c r="GF52" s="149"/>
      <c r="GK52" s="149"/>
      <c r="GP52" s="149"/>
      <c r="GU52" s="149"/>
      <c r="GZ52" s="149"/>
      <c r="HE52" s="149"/>
      <c r="HJ52" s="149"/>
      <c r="HO52" s="149"/>
      <c r="HT52" s="149"/>
      <c r="HY52" s="149"/>
      <c r="ID52" s="149"/>
      <c r="II52" s="149"/>
      <c r="IN52" s="149"/>
      <c r="IS52" s="149"/>
      <c r="IX52" s="149"/>
      <c r="JC52" s="149"/>
      <c r="JH52" s="149"/>
      <c r="JM52" s="149"/>
      <c r="JR52" s="149"/>
      <c r="JW52" s="149"/>
      <c r="KB52" s="149"/>
      <c r="KG52" s="149"/>
      <c r="KL52" s="149"/>
      <c r="KQ52" s="149"/>
      <c r="KV52" s="149"/>
      <c r="LA52" s="149"/>
      <c r="LF52" s="149"/>
      <c r="LK52" s="149"/>
      <c r="LP52" s="149"/>
      <c r="LU52" s="149"/>
      <c r="LZ52" s="149"/>
      <c r="ME52" s="149"/>
      <c r="MJ52" s="149"/>
      <c r="MO52" s="149"/>
      <c r="MT52" s="149"/>
      <c r="MY52" s="149"/>
      <c r="ND52" s="149"/>
      <c r="NI52" s="149"/>
      <c r="NN52" s="149"/>
      <c r="NS52" s="149"/>
      <c r="NX52" s="149"/>
      <c r="OC52" s="149"/>
      <c r="OH52" s="149"/>
      <c r="OM52" s="149"/>
      <c r="OR52" s="149"/>
      <c r="OW52" s="149"/>
      <c r="PB52" s="149"/>
      <c r="PG52" s="149"/>
      <c r="PL52" s="149"/>
      <c r="PQ52" s="149"/>
      <c r="PV52" s="149"/>
      <c r="QA52" s="149"/>
      <c r="QF52" s="149"/>
      <c r="QK52" s="149"/>
      <c r="QP52" s="149"/>
      <c r="QU52" s="149"/>
      <c r="QZ52" s="149"/>
      <c r="RE52" s="149"/>
      <c r="RJ52" s="149"/>
      <c r="RO52" s="149"/>
      <c r="RT52" s="149"/>
      <c r="RY52" s="149"/>
      <c r="SD52" s="149"/>
      <c r="SI52" s="149"/>
      <c r="SN52" s="149"/>
      <c r="SS52" s="149"/>
      <c r="SX52" s="149"/>
      <c r="TC52" s="149"/>
      <c r="TH52" s="149"/>
      <c r="TM52" s="149"/>
      <c r="TR52" s="149"/>
      <c r="TW52" s="149"/>
      <c r="UB52" s="149"/>
      <c r="UG52" s="149"/>
      <c r="UL52" s="149"/>
      <c r="UQ52" s="149"/>
      <c r="UV52" s="149"/>
      <c r="VA52" s="149"/>
      <c r="VF52" s="149"/>
      <c r="VK52" s="149"/>
      <c r="VP52" s="149"/>
      <c r="VU52" s="149"/>
      <c r="VZ52" s="149"/>
      <c r="WE52" s="149"/>
      <c r="WJ52" s="149"/>
      <c r="WO52" s="149"/>
      <c r="WT52" s="149"/>
      <c r="WY52" s="149"/>
      <c r="XD52" s="149"/>
      <c r="XI52" s="149"/>
      <c r="XN52" s="149"/>
      <c r="XS52" s="149"/>
      <c r="XX52" s="149"/>
      <c r="YC52" s="149"/>
      <c r="YH52" s="149"/>
      <c r="YM52" s="149"/>
      <c r="YR52" s="149"/>
      <c r="YW52" s="149"/>
      <c r="ZB52" s="149"/>
      <c r="ZG52" s="149"/>
      <c r="ZL52" s="149"/>
      <c r="ZQ52" s="149"/>
      <c r="ZV52" s="149"/>
      <c r="AAA52" s="149"/>
      <c r="AAF52" s="149"/>
      <c r="AAK52" s="149"/>
      <c r="AAP52" s="149"/>
      <c r="AAU52" s="149"/>
      <c r="AAZ52" s="149"/>
      <c r="ABE52" s="149"/>
      <c r="ABJ52" s="149"/>
      <c r="ABO52" s="149"/>
      <c r="ABT52" s="149"/>
      <c r="ABY52" s="149"/>
      <c r="ACD52" s="149"/>
      <c r="ACI52" s="149"/>
      <c r="ACN52" s="149"/>
      <c r="ACS52" s="149"/>
      <c r="ACX52" s="149"/>
      <c r="ADC52" s="149"/>
      <c r="ADH52" s="149"/>
      <c r="ADM52" s="149"/>
      <c r="ADR52" s="149"/>
      <c r="ADW52" s="149"/>
      <c r="AEB52" s="149"/>
      <c r="AEG52" s="149"/>
      <c r="AEL52" s="149"/>
      <c r="AEQ52" s="149"/>
      <c r="AEV52" s="149"/>
      <c r="AFA52" s="149"/>
      <c r="AFF52" s="149"/>
      <c r="AFK52" s="149"/>
      <c r="AFP52" s="149"/>
      <c r="AFU52" s="149"/>
      <c r="AFZ52" s="149"/>
      <c r="AGE52" s="149"/>
      <c r="AGJ52" s="149"/>
      <c r="AGO52" s="149"/>
      <c r="AGT52" s="149"/>
      <c r="AGY52" s="149"/>
      <c r="AHD52" s="149"/>
      <c r="AHI52" s="149"/>
      <c r="AHN52" s="149"/>
      <c r="AHS52" s="149"/>
      <c r="AHX52" s="149"/>
      <c r="AIC52" s="149"/>
      <c r="AIH52" s="149"/>
      <c r="AIM52" s="149"/>
      <c r="AIR52" s="149"/>
      <c r="AIW52" s="149"/>
      <c r="AJB52" s="149"/>
      <c r="AJG52" s="149"/>
      <c r="AJL52" s="149"/>
      <c r="AJQ52" s="149"/>
      <c r="AJV52" s="149"/>
      <c r="AKA52" s="149"/>
      <c r="AKF52" s="149"/>
      <c r="AKK52" s="149"/>
      <c r="AKP52" s="149"/>
      <c r="AKU52" s="149"/>
      <c r="AKZ52" s="149"/>
      <c r="ALE52" s="149"/>
      <c r="ALJ52" s="149"/>
      <c r="ALO52" s="149"/>
      <c r="ALT52" s="149"/>
      <c r="ALY52" s="149"/>
      <c r="AMD52" s="149"/>
      <c r="AMI52" s="149"/>
      <c r="AMN52" s="149"/>
      <c r="AMS52" s="149"/>
      <c r="AMX52" s="149"/>
      <c r="ANC52" s="149"/>
      <c r="ANH52" s="149"/>
      <c r="ANM52" s="149"/>
      <c r="ANR52" s="149"/>
      <c r="ANW52" s="149"/>
      <c r="AOB52" s="149"/>
      <c r="AOG52" s="149"/>
      <c r="AOL52" s="149"/>
      <c r="AOQ52" s="149"/>
      <c r="AOV52" s="149"/>
      <c r="APA52" s="149"/>
      <c r="APF52" s="149"/>
      <c r="APK52" s="149"/>
      <c r="APP52" s="149"/>
      <c r="APU52" s="149"/>
      <c r="APZ52" s="149"/>
      <c r="AQE52" s="149"/>
      <c r="AQJ52" s="149"/>
      <c r="AQO52" s="149"/>
      <c r="AQT52" s="149"/>
      <c r="AQY52" s="149"/>
      <c r="ARD52" s="149"/>
      <c r="ARI52" s="149"/>
      <c r="ARN52" s="149"/>
      <c r="ARS52" s="149"/>
      <c r="ARX52" s="149"/>
      <c r="ASC52" s="149"/>
      <c r="ASH52" s="149"/>
      <c r="ASM52" s="149"/>
      <c r="ASR52" s="149"/>
      <c r="ASW52" s="149"/>
      <c r="ATB52" s="149"/>
      <c r="ATG52" s="149"/>
      <c r="ATL52" s="149"/>
      <c r="ATQ52" s="149"/>
      <c r="ATV52" s="149"/>
      <c r="AUA52" s="149"/>
      <c r="AUF52" s="149"/>
      <c r="AUK52" s="149"/>
      <c r="AUP52" s="149"/>
      <c r="AUU52" s="149"/>
      <c r="AUZ52" s="149"/>
      <c r="AVE52" s="149"/>
      <c r="AVJ52" s="149"/>
      <c r="AVO52" s="149"/>
      <c r="AVT52" s="149"/>
      <c r="AVY52" s="149"/>
      <c r="AWD52" s="149"/>
      <c r="AWI52" s="149"/>
      <c r="AWN52" s="149"/>
      <c r="AWS52" s="149"/>
      <c r="AWX52" s="149"/>
      <c r="AXC52" s="149"/>
      <c r="AXH52" s="149"/>
      <c r="AXM52" s="149"/>
      <c r="AXR52" s="149"/>
      <c r="AXW52" s="149"/>
      <c r="AYB52" s="149"/>
      <c r="AYG52" s="149"/>
      <c r="AYL52" s="149"/>
      <c r="AYQ52" s="149"/>
      <c r="AYV52" s="149"/>
      <c r="AZA52" s="149"/>
      <c r="AZF52" s="149"/>
      <c r="AZK52" s="149"/>
      <c r="AZP52" s="149"/>
      <c r="AZU52" s="149"/>
      <c r="AZZ52" s="149"/>
      <c r="BAE52" s="149"/>
      <c r="BAJ52" s="149"/>
      <c r="BAO52" s="149"/>
      <c r="BAT52" s="149"/>
      <c r="BAY52" s="149"/>
      <c r="BBD52" s="149"/>
      <c r="BBI52" s="149"/>
      <c r="BBN52" s="149"/>
      <c r="BBS52" s="149"/>
      <c r="BBX52" s="149"/>
      <c r="BCC52" s="149"/>
      <c r="BCH52" s="149"/>
      <c r="BCM52" s="149"/>
      <c r="BCR52" s="149"/>
      <c r="BCW52" s="149"/>
      <c r="BDB52" s="149"/>
      <c r="BDG52" s="149"/>
      <c r="BDL52" s="149"/>
      <c r="BDQ52" s="149"/>
      <c r="BDV52" s="149"/>
      <c r="BEA52" s="149"/>
      <c r="BEF52" s="149"/>
      <c r="BEK52" s="149"/>
      <c r="BEP52" s="149"/>
      <c r="BEU52" s="149"/>
      <c r="BEZ52" s="149"/>
      <c r="BFE52" s="149"/>
      <c r="BFJ52" s="149"/>
      <c r="BFO52" s="149"/>
      <c r="BFT52" s="149"/>
      <c r="BFY52" s="149"/>
      <c r="BGD52" s="149"/>
      <c r="BGI52" s="149"/>
      <c r="BGN52" s="149"/>
      <c r="BGS52" s="149"/>
      <c r="BGX52" s="149"/>
      <c r="BHC52" s="149"/>
      <c r="BHH52" s="149"/>
      <c r="BHM52" s="149"/>
      <c r="BHR52" s="149"/>
      <c r="BHW52" s="149"/>
      <c r="BIB52" s="149"/>
      <c r="BIG52" s="149"/>
      <c r="BIL52" s="149"/>
      <c r="BIQ52" s="149"/>
      <c r="BIV52" s="149"/>
      <c r="BJA52" s="149"/>
      <c r="BJF52" s="149"/>
      <c r="BJK52" s="149"/>
      <c r="BJP52" s="149"/>
      <c r="BJU52" s="149"/>
      <c r="BJZ52" s="149"/>
      <c r="BKE52" s="149"/>
      <c r="BKJ52" s="149"/>
      <c r="BKO52" s="149"/>
      <c r="BKT52" s="149"/>
      <c r="BKY52" s="149"/>
      <c r="BLD52" s="149"/>
      <c r="BLI52" s="149"/>
      <c r="BLN52" s="149"/>
      <c r="BLS52" s="149"/>
      <c r="BLX52" s="149"/>
      <c r="BMC52" s="149"/>
      <c r="BMH52" s="149"/>
      <c r="BMM52" s="149"/>
      <c r="BMR52" s="149"/>
      <c r="BMW52" s="149"/>
      <c r="BNB52" s="149"/>
      <c r="BNG52" s="149"/>
      <c r="BNL52" s="149"/>
      <c r="BNQ52" s="149"/>
      <c r="BNV52" s="149"/>
      <c r="BOA52" s="149"/>
      <c r="BOF52" s="149"/>
      <c r="BOK52" s="149"/>
      <c r="BOP52" s="149"/>
      <c r="BOU52" s="149"/>
      <c r="BOZ52" s="149"/>
      <c r="BPE52" s="149"/>
      <c r="BPJ52" s="149"/>
      <c r="BPO52" s="149"/>
      <c r="BPT52" s="149"/>
      <c r="BPY52" s="149"/>
      <c r="BQD52" s="149"/>
      <c r="BQI52" s="149"/>
      <c r="BQN52" s="149"/>
      <c r="BQS52" s="149"/>
      <c r="BQX52" s="149"/>
      <c r="BRC52" s="149"/>
      <c r="BRH52" s="149"/>
      <c r="BRM52" s="149"/>
      <c r="BRR52" s="149"/>
      <c r="BRW52" s="149"/>
      <c r="BSB52" s="149"/>
      <c r="BSG52" s="149"/>
      <c r="BSL52" s="149"/>
      <c r="BSQ52" s="149"/>
      <c r="BSV52" s="149"/>
      <c r="BTA52" s="149"/>
      <c r="BTF52" s="149"/>
      <c r="BTK52" s="149"/>
      <c r="BTP52" s="149"/>
      <c r="BTU52" s="149"/>
      <c r="BTZ52" s="149"/>
      <c r="BUE52" s="149"/>
      <c r="BUJ52" s="149"/>
      <c r="BUO52" s="149"/>
      <c r="BUT52" s="149"/>
      <c r="BUY52" s="149"/>
      <c r="BVD52" s="149"/>
      <c r="BVI52" s="149"/>
      <c r="BVN52" s="149"/>
      <c r="BVS52" s="149"/>
      <c r="BVX52" s="149"/>
      <c r="BWC52" s="149"/>
      <c r="BWH52" s="149"/>
      <c r="BWM52" s="149"/>
      <c r="BWR52" s="149"/>
      <c r="BWW52" s="149"/>
      <c r="BXB52" s="149"/>
      <c r="BXG52" s="149"/>
      <c r="BXL52" s="149"/>
      <c r="BXQ52" s="149"/>
      <c r="BXV52" s="149"/>
      <c r="BYA52" s="149"/>
      <c r="BYF52" s="149"/>
      <c r="BYK52" s="149"/>
      <c r="BYP52" s="149"/>
      <c r="BYU52" s="149"/>
      <c r="BYZ52" s="149"/>
      <c r="BZE52" s="149"/>
      <c r="BZJ52" s="149"/>
      <c r="BZO52" s="149"/>
      <c r="BZT52" s="149"/>
      <c r="BZY52" s="149"/>
      <c r="CAD52" s="149"/>
      <c r="CAI52" s="149"/>
      <c r="CAN52" s="149"/>
      <c r="CAS52" s="149"/>
      <c r="CAX52" s="149"/>
      <c r="CBC52" s="149"/>
      <c r="CBH52" s="149"/>
      <c r="CBM52" s="149"/>
      <c r="CBR52" s="149"/>
      <c r="CBW52" s="149"/>
      <c r="CCB52" s="149"/>
      <c r="CCG52" s="149"/>
      <c r="CCL52" s="149"/>
      <c r="CCQ52" s="149"/>
      <c r="CCV52" s="149"/>
      <c r="CDA52" s="149"/>
      <c r="CDF52" s="149"/>
      <c r="CDK52" s="149"/>
      <c r="CDP52" s="149"/>
      <c r="CDU52" s="149"/>
      <c r="CDZ52" s="149"/>
      <c r="CEE52" s="149"/>
      <c r="CEJ52" s="149"/>
      <c r="CEO52" s="149"/>
      <c r="CET52" s="149"/>
      <c r="CEY52" s="149"/>
      <c r="CFD52" s="149"/>
      <c r="CFI52" s="149"/>
      <c r="CFN52" s="149"/>
      <c r="CFS52" s="149"/>
      <c r="CFX52" s="149"/>
      <c r="CGC52" s="149"/>
      <c r="CGH52" s="149"/>
      <c r="CGM52" s="149"/>
      <c r="CGR52" s="149"/>
      <c r="CGW52" s="149"/>
      <c r="CHB52" s="149"/>
      <c r="CHG52" s="149"/>
      <c r="CHL52" s="149"/>
      <c r="CHQ52" s="149"/>
      <c r="CHV52" s="149"/>
      <c r="CIA52" s="149"/>
      <c r="CIF52" s="149"/>
      <c r="CIK52" s="149"/>
      <c r="CIP52" s="149"/>
      <c r="CIU52" s="149"/>
      <c r="CIZ52" s="149"/>
      <c r="CJE52" s="149"/>
      <c r="CJJ52" s="149"/>
      <c r="CJO52" s="149"/>
      <c r="CJT52" s="149"/>
      <c r="CJY52" s="149"/>
      <c r="CKD52" s="149"/>
      <c r="CKI52" s="149"/>
      <c r="CKN52" s="149"/>
      <c r="CKS52" s="149"/>
      <c r="CKX52" s="149"/>
      <c r="CLC52" s="149"/>
      <c r="CLH52" s="149"/>
      <c r="CLM52" s="149"/>
      <c r="CLR52" s="149"/>
      <c r="CLW52" s="149"/>
      <c r="CMB52" s="149"/>
      <c r="CMG52" s="149"/>
      <c r="CML52" s="149"/>
      <c r="CMQ52" s="149"/>
      <c r="CMV52" s="149"/>
      <c r="CNA52" s="149"/>
      <c r="CNF52" s="149"/>
      <c r="CNK52" s="149"/>
      <c r="CNP52" s="149"/>
      <c r="CNU52" s="149"/>
      <c r="CNZ52" s="149"/>
      <c r="COE52" s="149"/>
      <c r="COJ52" s="149"/>
      <c r="COO52" s="149"/>
      <c r="COT52" s="149"/>
      <c r="COY52" s="149"/>
      <c r="CPD52" s="149"/>
      <c r="CPI52" s="149"/>
      <c r="CPN52" s="149"/>
      <c r="CPS52" s="149"/>
      <c r="CPX52" s="149"/>
      <c r="CQC52" s="149"/>
      <c r="CQH52" s="149"/>
      <c r="CQM52" s="149"/>
      <c r="CQR52" s="149"/>
      <c r="CQW52" s="149"/>
      <c r="CRB52" s="149"/>
      <c r="CRG52" s="149"/>
      <c r="CRL52" s="149"/>
      <c r="CRQ52" s="149"/>
      <c r="CRV52" s="149"/>
      <c r="CSA52" s="149"/>
      <c r="CSF52" s="149"/>
      <c r="CSK52" s="149"/>
      <c r="CSP52" s="149"/>
      <c r="CSU52" s="149"/>
      <c r="CSZ52" s="149"/>
      <c r="CTE52" s="149"/>
      <c r="CTJ52" s="149"/>
      <c r="CTO52" s="149"/>
      <c r="CTT52" s="149"/>
      <c r="CTY52" s="149"/>
      <c r="CUD52" s="149"/>
      <c r="CUI52" s="149"/>
      <c r="CUN52" s="149"/>
      <c r="CUS52" s="149"/>
      <c r="CUX52" s="149"/>
      <c r="CVC52" s="149"/>
      <c r="CVH52" s="149"/>
      <c r="CVM52" s="149"/>
      <c r="CVR52" s="149"/>
      <c r="CVW52" s="149"/>
      <c r="CWB52" s="149"/>
      <c r="CWG52" s="149"/>
      <c r="CWL52" s="149"/>
      <c r="CWQ52" s="149"/>
      <c r="CWV52" s="149"/>
      <c r="CXA52" s="149"/>
      <c r="CXF52" s="149"/>
      <c r="CXK52" s="149"/>
      <c r="CXP52" s="149"/>
      <c r="CXU52" s="149"/>
      <c r="CXZ52" s="149"/>
      <c r="CYE52" s="149"/>
      <c r="CYJ52" s="149"/>
      <c r="CYO52" s="149"/>
      <c r="CYT52" s="149"/>
      <c r="CYY52" s="149"/>
      <c r="CZD52" s="149"/>
      <c r="CZI52" s="149"/>
      <c r="CZN52" s="149"/>
      <c r="CZS52" s="149"/>
      <c r="CZX52" s="149"/>
      <c r="DAC52" s="149"/>
      <c r="DAH52" s="149"/>
      <c r="DAM52" s="149"/>
      <c r="DAR52" s="149"/>
      <c r="DAW52" s="149"/>
      <c r="DBB52" s="149"/>
      <c r="DBG52" s="149"/>
      <c r="DBL52" s="149"/>
      <c r="DBQ52" s="149"/>
      <c r="DBV52" s="149"/>
      <c r="DCA52" s="149"/>
      <c r="DCF52" s="149"/>
      <c r="DCK52" s="149"/>
      <c r="DCP52" s="149"/>
      <c r="DCU52" s="149"/>
      <c r="DCZ52" s="149"/>
      <c r="DDE52" s="149"/>
      <c r="DDJ52" s="149"/>
      <c r="DDO52" s="149"/>
      <c r="DDT52" s="149"/>
      <c r="DDY52" s="149"/>
      <c r="DED52" s="149"/>
      <c r="DEI52" s="149"/>
      <c r="DEN52" s="149"/>
      <c r="DES52" s="149"/>
      <c r="DEX52" s="149"/>
      <c r="DFC52" s="149"/>
      <c r="DFH52" s="149"/>
      <c r="DFM52" s="149"/>
      <c r="DFR52" s="149"/>
      <c r="DFW52" s="149"/>
      <c r="DGB52" s="149"/>
      <c r="DGG52" s="149"/>
      <c r="DGL52" s="149"/>
      <c r="DGQ52" s="149"/>
      <c r="DGV52" s="149"/>
      <c r="DHA52" s="149"/>
      <c r="DHF52" s="149"/>
      <c r="DHK52" s="149"/>
      <c r="DHP52" s="149"/>
      <c r="DHU52" s="149"/>
      <c r="DHZ52" s="149"/>
      <c r="DIE52" s="149"/>
      <c r="DIJ52" s="149"/>
      <c r="DIO52" s="149"/>
      <c r="DIT52" s="149"/>
      <c r="DIY52" s="149"/>
      <c r="DJD52" s="149"/>
      <c r="DJI52" s="149"/>
      <c r="DJN52" s="149"/>
      <c r="DJS52" s="149"/>
      <c r="DJX52" s="149"/>
      <c r="DKC52" s="149"/>
      <c r="DKH52" s="149"/>
      <c r="DKM52" s="149"/>
      <c r="DKR52" s="149"/>
      <c r="DKW52" s="149"/>
      <c r="DLB52" s="149"/>
      <c r="DLG52" s="149"/>
      <c r="DLL52" s="149"/>
      <c r="DLQ52" s="149"/>
      <c r="DLV52" s="149"/>
      <c r="DMA52" s="149"/>
      <c r="DMF52" s="149"/>
      <c r="DMK52" s="149"/>
      <c r="DMP52" s="149"/>
      <c r="DMU52" s="149"/>
      <c r="DMZ52" s="149"/>
      <c r="DNE52" s="149"/>
      <c r="DNJ52" s="149"/>
      <c r="DNO52" s="149"/>
      <c r="DNT52" s="149"/>
      <c r="DNY52" s="149"/>
      <c r="DOD52" s="149"/>
      <c r="DOI52" s="149"/>
      <c r="DON52" s="149"/>
      <c r="DOS52" s="149"/>
      <c r="DOX52" s="149"/>
      <c r="DPC52" s="149"/>
      <c r="DPH52" s="149"/>
      <c r="DPM52" s="149"/>
      <c r="DPR52" s="149"/>
      <c r="DPW52" s="149"/>
      <c r="DQB52" s="149"/>
      <c r="DQG52" s="149"/>
      <c r="DQL52" s="149"/>
      <c r="DQQ52" s="149"/>
      <c r="DQV52" s="149"/>
      <c r="DRA52" s="149"/>
      <c r="DRF52" s="149"/>
      <c r="DRK52" s="149"/>
      <c r="DRP52" s="149"/>
      <c r="DRU52" s="149"/>
      <c r="DRZ52" s="149"/>
      <c r="DSE52" s="149"/>
      <c r="DSJ52" s="149"/>
      <c r="DSO52" s="149"/>
      <c r="DST52" s="149"/>
      <c r="DSY52" s="149"/>
      <c r="DTD52" s="149"/>
      <c r="DTI52" s="149"/>
      <c r="DTN52" s="149"/>
      <c r="DTS52" s="149"/>
      <c r="DTX52" s="149"/>
      <c r="DUC52" s="149"/>
      <c r="DUH52" s="149"/>
      <c r="DUM52" s="149"/>
      <c r="DUR52" s="149"/>
      <c r="DUW52" s="149"/>
      <c r="DVB52" s="149"/>
      <c r="DVG52" s="149"/>
      <c r="DVL52" s="149"/>
      <c r="DVQ52" s="149"/>
      <c r="DVV52" s="149"/>
      <c r="DWA52" s="149"/>
      <c r="DWF52" s="149"/>
      <c r="DWK52" s="149"/>
      <c r="DWP52" s="149"/>
      <c r="DWU52" s="149"/>
      <c r="DWZ52" s="149"/>
      <c r="DXE52" s="149"/>
      <c r="DXJ52" s="149"/>
      <c r="DXO52" s="149"/>
      <c r="DXT52" s="149"/>
      <c r="DXY52" s="149"/>
      <c r="DYD52" s="149"/>
      <c r="DYI52" s="149"/>
      <c r="DYN52" s="149"/>
      <c r="DYS52" s="149"/>
      <c r="DYX52" s="149"/>
      <c r="DZC52" s="149"/>
      <c r="DZH52" s="149"/>
      <c r="DZM52" s="149"/>
      <c r="DZR52" s="149"/>
      <c r="DZW52" s="149"/>
      <c r="EAB52" s="149"/>
      <c r="EAG52" s="149"/>
      <c r="EAL52" s="149"/>
      <c r="EAQ52" s="149"/>
      <c r="EAV52" s="149"/>
      <c r="EBA52" s="149"/>
      <c r="EBF52" s="149"/>
      <c r="EBK52" s="149"/>
      <c r="EBP52" s="149"/>
      <c r="EBU52" s="149"/>
      <c r="EBZ52" s="149"/>
      <c r="ECE52" s="149"/>
      <c r="ECJ52" s="149"/>
      <c r="ECO52" s="149"/>
      <c r="ECT52" s="149"/>
      <c r="ECY52" s="149"/>
      <c r="EDD52" s="149"/>
      <c r="EDI52" s="149"/>
      <c r="EDN52" s="149"/>
      <c r="EDS52" s="149"/>
      <c r="EDX52" s="149"/>
      <c r="EEC52" s="149"/>
      <c r="EEH52" s="149"/>
      <c r="EEM52" s="149"/>
      <c r="EER52" s="149"/>
      <c r="EEW52" s="149"/>
      <c r="EFB52" s="149"/>
      <c r="EFG52" s="149"/>
      <c r="EFL52" s="149"/>
      <c r="EFQ52" s="149"/>
      <c r="EFV52" s="149"/>
      <c r="EGA52" s="149"/>
      <c r="EGF52" s="149"/>
      <c r="EGK52" s="149"/>
      <c r="EGP52" s="149"/>
      <c r="EGU52" s="149"/>
      <c r="EGZ52" s="149"/>
      <c r="EHE52" s="149"/>
      <c r="EHJ52" s="149"/>
      <c r="EHO52" s="149"/>
      <c r="EHT52" s="149"/>
      <c r="EHY52" s="149"/>
      <c r="EID52" s="149"/>
      <c r="EII52" s="149"/>
      <c r="EIN52" s="149"/>
      <c r="EIS52" s="149"/>
      <c r="EIX52" s="149"/>
      <c r="EJC52" s="149"/>
      <c r="EJH52" s="149"/>
      <c r="EJM52" s="149"/>
      <c r="EJR52" s="149"/>
      <c r="EJW52" s="149"/>
      <c r="EKB52" s="149"/>
      <c r="EKG52" s="149"/>
      <c r="EKL52" s="149"/>
      <c r="EKQ52" s="149"/>
      <c r="EKV52" s="149"/>
      <c r="ELA52" s="149"/>
      <c r="ELF52" s="149"/>
      <c r="ELK52" s="149"/>
      <c r="ELP52" s="149"/>
      <c r="ELU52" s="149"/>
      <c r="ELZ52" s="149"/>
      <c r="EME52" s="149"/>
      <c r="EMJ52" s="149"/>
      <c r="EMO52" s="149"/>
      <c r="EMT52" s="149"/>
      <c r="EMY52" s="149"/>
      <c r="END52" s="149"/>
      <c r="ENI52" s="149"/>
      <c r="ENN52" s="149"/>
      <c r="ENS52" s="149"/>
      <c r="ENX52" s="149"/>
      <c r="EOC52" s="149"/>
      <c r="EOH52" s="149"/>
      <c r="EOM52" s="149"/>
      <c r="EOR52" s="149"/>
      <c r="EOW52" s="149"/>
      <c r="EPB52" s="149"/>
      <c r="EPG52" s="149"/>
      <c r="EPL52" s="149"/>
      <c r="EPQ52" s="149"/>
      <c r="EPV52" s="149"/>
      <c r="EQA52" s="149"/>
      <c r="EQF52" s="149"/>
      <c r="EQK52" s="149"/>
      <c r="EQP52" s="149"/>
      <c r="EQU52" s="149"/>
      <c r="EQZ52" s="149"/>
      <c r="ERE52" s="149"/>
      <c r="ERJ52" s="149"/>
      <c r="ERO52" s="149"/>
      <c r="ERT52" s="149"/>
      <c r="ERY52" s="149"/>
      <c r="ESD52" s="149"/>
      <c r="ESI52" s="149"/>
      <c r="ESN52" s="149"/>
      <c r="ESS52" s="149"/>
      <c r="ESX52" s="149"/>
      <c r="ETC52" s="149"/>
      <c r="ETH52" s="149"/>
      <c r="ETM52" s="149"/>
      <c r="ETR52" s="149"/>
      <c r="ETW52" s="149"/>
      <c r="EUB52" s="149"/>
      <c r="EUG52" s="149"/>
      <c r="EUL52" s="149"/>
      <c r="EUQ52" s="149"/>
      <c r="EUV52" s="149"/>
      <c r="EVA52" s="149"/>
      <c r="EVF52" s="149"/>
      <c r="EVK52" s="149"/>
      <c r="EVP52" s="149"/>
      <c r="EVU52" s="149"/>
      <c r="EVZ52" s="149"/>
      <c r="EWE52" s="149"/>
      <c r="EWJ52" s="149"/>
      <c r="EWO52" s="149"/>
      <c r="EWT52" s="149"/>
      <c r="EWY52" s="149"/>
      <c r="EXD52" s="149"/>
      <c r="EXI52" s="149"/>
      <c r="EXN52" s="149"/>
      <c r="EXS52" s="149"/>
      <c r="EXX52" s="149"/>
      <c r="EYC52" s="149"/>
      <c r="EYH52" s="149"/>
      <c r="EYM52" s="149"/>
      <c r="EYR52" s="149"/>
      <c r="EYW52" s="149"/>
      <c r="EZB52" s="149"/>
      <c r="EZG52" s="149"/>
      <c r="EZL52" s="149"/>
      <c r="EZQ52" s="149"/>
      <c r="EZV52" s="149"/>
      <c r="FAA52" s="149"/>
      <c r="FAF52" s="149"/>
      <c r="FAK52" s="149"/>
      <c r="FAP52" s="149"/>
      <c r="FAU52" s="149"/>
      <c r="FAZ52" s="149"/>
      <c r="FBE52" s="149"/>
      <c r="FBJ52" s="149"/>
      <c r="FBO52" s="149"/>
      <c r="FBT52" s="149"/>
      <c r="FBY52" s="149"/>
      <c r="FCD52" s="149"/>
      <c r="FCI52" s="149"/>
      <c r="FCN52" s="149"/>
      <c r="FCS52" s="149"/>
      <c r="FCX52" s="149"/>
      <c r="FDC52" s="149"/>
      <c r="FDH52" s="149"/>
      <c r="FDM52" s="149"/>
      <c r="FDR52" s="149"/>
      <c r="FDW52" s="149"/>
      <c r="FEB52" s="149"/>
      <c r="FEG52" s="149"/>
      <c r="FEL52" s="149"/>
      <c r="FEQ52" s="149"/>
      <c r="FEV52" s="149"/>
      <c r="FFA52" s="149"/>
      <c r="FFF52" s="149"/>
      <c r="FFK52" s="149"/>
      <c r="FFP52" s="149"/>
      <c r="FFU52" s="149"/>
      <c r="FFZ52" s="149"/>
      <c r="FGE52" s="149"/>
      <c r="FGJ52" s="149"/>
      <c r="FGO52" s="149"/>
      <c r="FGT52" s="149"/>
      <c r="FGY52" s="149"/>
      <c r="FHD52" s="149"/>
      <c r="FHI52" s="149"/>
      <c r="FHN52" s="149"/>
      <c r="FHS52" s="149"/>
      <c r="FHX52" s="149"/>
      <c r="FIC52" s="149"/>
      <c r="FIH52" s="149"/>
      <c r="FIM52" s="149"/>
      <c r="FIR52" s="149"/>
      <c r="FIW52" s="149"/>
      <c r="FJB52" s="149"/>
      <c r="FJG52" s="149"/>
      <c r="FJL52" s="149"/>
      <c r="FJQ52" s="149"/>
      <c r="FJV52" s="149"/>
      <c r="FKA52" s="149"/>
      <c r="FKF52" s="149"/>
      <c r="FKK52" s="149"/>
      <c r="FKP52" s="149"/>
      <c r="FKU52" s="149"/>
      <c r="FKZ52" s="149"/>
      <c r="FLE52" s="149"/>
      <c r="FLJ52" s="149"/>
      <c r="FLO52" s="149"/>
      <c r="FLT52" s="149"/>
      <c r="FLY52" s="149"/>
      <c r="FMD52" s="149"/>
      <c r="FMI52" s="149"/>
      <c r="FMN52" s="149"/>
      <c r="FMS52" s="149"/>
      <c r="FMX52" s="149"/>
      <c r="FNC52" s="149"/>
      <c r="FNH52" s="149"/>
      <c r="FNM52" s="149"/>
      <c r="FNR52" s="149"/>
      <c r="FNW52" s="149"/>
      <c r="FOB52" s="149"/>
      <c r="FOG52" s="149"/>
      <c r="FOL52" s="149"/>
      <c r="FOQ52" s="149"/>
      <c r="FOV52" s="149"/>
      <c r="FPA52" s="149"/>
      <c r="FPF52" s="149"/>
      <c r="FPK52" s="149"/>
      <c r="FPP52" s="149"/>
      <c r="FPU52" s="149"/>
      <c r="FPZ52" s="149"/>
      <c r="FQE52" s="149"/>
      <c r="FQJ52" s="149"/>
      <c r="FQO52" s="149"/>
      <c r="FQT52" s="149"/>
      <c r="FQY52" s="149"/>
      <c r="FRD52" s="149"/>
      <c r="FRI52" s="149"/>
      <c r="FRN52" s="149"/>
      <c r="FRS52" s="149"/>
      <c r="FRX52" s="149"/>
      <c r="FSC52" s="149"/>
      <c r="FSH52" s="149"/>
      <c r="FSM52" s="149"/>
      <c r="FSR52" s="149"/>
      <c r="FSW52" s="149"/>
      <c r="FTB52" s="149"/>
      <c r="FTG52" s="149"/>
      <c r="FTL52" s="149"/>
      <c r="FTQ52" s="149"/>
      <c r="FTV52" s="149"/>
      <c r="FUA52" s="149"/>
      <c r="FUF52" s="149"/>
      <c r="FUK52" s="149"/>
      <c r="FUP52" s="149"/>
      <c r="FUU52" s="149"/>
      <c r="FUZ52" s="149"/>
      <c r="FVE52" s="149"/>
      <c r="FVJ52" s="149"/>
      <c r="FVO52" s="149"/>
      <c r="FVT52" s="149"/>
      <c r="FVY52" s="149"/>
      <c r="FWD52" s="149"/>
      <c r="FWI52" s="149"/>
      <c r="FWN52" s="149"/>
      <c r="FWS52" s="149"/>
      <c r="FWX52" s="149"/>
      <c r="FXC52" s="149"/>
      <c r="FXH52" s="149"/>
      <c r="FXM52" s="149"/>
      <c r="FXR52" s="149"/>
      <c r="FXW52" s="149"/>
      <c r="FYB52" s="149"/>
      <c r="FYG52" s="149"/>
      <c r="FYL52" s="149"/>
      <c r="FYQ52" s="149"/>
      <c r="FYV52" s="149"/>
      <c r="FZA52" s="149"/>
      <c r="FZF52" s="149"/>
      <c r="FZK52" s="149"/>
      <c r="FZP52" s="149"/>
      <c r="FZU52" s="149"/>
      <c r="FZZ52" s="149"/>
      <c r="GAE52" s="149"/>
      <c r="GAJ52" s="149"/>
      <c r="GAO52" s="149"/>
      <c r="GAT52" s="149"/>
      <c r="GAY52" s="149"/>
      <c r="GBD52" s="149"/>
      <c r="GBI52" s="149"/>
      <c r="GBN52" s="149"/>
      <c r="GBS52" s="149"/>
      <c r="GBX52" s="149"/>
      <c r="GCC52" s="149"/>
      <c r="GCH52" s="149"/>
      <c r="GCM52" s="149"/>
      <c r="GCR52" s="149"/>
      <c r="GCW52" s="149"/>
      <c r="GDB52" s="149"/>
      <c r="GDG52" s="149"/>
      <c r="GDL52" s="149"/>
      <c r="GDQ52" s="149"/>
      <c r="GDV52" s="149"/>
      <c r="GEA52" s="149"/>
      <c r="GEF52" s="149"/>
      <c r="GEK52" s="149"/>
      <c r="GEP52" s="149"/>
      <c r="GEU52" s="149"/>
      <c r="GEZ52" s="149"/>
      <c r="GFE52" s="149"/>
      <c r="GFJ52" s="149"/>
      <c r="GFO52" s="149"/>
      <c r="GFT52" s="149"/>
      <c r="GFY52" s="149"/>
      <c r="GGD52" s="149"/>
      <c r="GGI52" s="149"/>
      <c r="GGN52" s="149"/>
      <c r="GGS52" s="149"/>
      <c r="GGX52" s="149"/>
      <c r="GHC52" s="149"/>
      <c r="GHH52" s="149"/>
      <c r="GHM52" s="149"/>
      <c r="GHR52" s="149"/>
      <c r="GHW52" s="149"/>
      <c r="GIB52" s="149"/>
      <c r="GIG52" s="149"/>
      <c r="GIL52" s="149"/>
      <c r="GIQ52" s="149"/>
      <c r="GIV52" s="149"/>
      <c r="GJA52" s="149"/>
      <c r="GJF52" s="149"/>
      <c r="GJK52" s="149"/>
      <c r="GJP52" s="149"/>
      <c r="GJU52" s="149"/>
      <c r="GJZ52" s="149"/>
      <c r="GKE52" s="149"/>
      <c r="GKJ52" s="149"/>
      <c r="GKO52" s="149"/>
      <c r="GKT52" s="149"/>
      <c r="GKY52" s="149"/>
      <c r="GLD52" s="149"/>
      <c r="GLI52" s="149"/>
      <c r="GLN52" s="149"/>
      <c r="GLS52" s="149"/>
      <c r="GLX52" s="149"/>
      <c r="GMC52" s="149"/>
      <c r="GMH52" s="149"/>
      <c r="GMM52" s="149"/>
      <c r="GMR52" s="149"/>
      <c r="GMW52" s="149"/>
      <c r="GNB52" s="149"/>
      <c r="GNG52" s="149"/>
      <c r="GNL52" s="149"/>
      <c r="GNQ52" s="149"/>
      <c r="GNV52" s="149"/>
      <c r="GOA52" s="149"/>
      <c r="GOF52" s="149"/>
      <c r="GOK52" s="149"/>
      <c r="GOP52" s="149"/>
      <c r="GOU52" s="149"/>
      <c r="GOZ52" s="149"/>
      <c r="GPE52" s="149"/>
      <c r="GPJ52" s="149"/>
      <c r="GPO52" s="149"/>
      <c r="GPT52" s="149"/>
      <c r="GPY52" s="149"/>
      <c r="GQD52" s="149"/>
      <c r="GQI52" s="149"/>
      <c r="GQN52" s="149"/>
      <c r="GQS52" s="149"/>
      <c r="GQX52" s="149"/>
      <c r="GRC52" s="149"/>
      <c r="GRH52" s="149"/>
      <c r="GRM52" s="149"/>
      <c r="GRR52" s="149"/>
      <c r="GRW52" s="149"/>
      <c r="GSB52" s="149"/>
      <c r="GSG52" s="149"/>
      <c r="GSL52" s="149"/>
      <c r="GSQ52" s="149"/>
      <c r="GSV52" s="149"/>
      <c r="GTA52" s="149"/>
      <c r="GTF52" s="149"/>
      <c r="GTK52" s="149"/>
      <c r="GTP52" s="149"/>
      <c r="GTU52" s="149"/>
      <c r="GTZ52" s="149"/>
      <c r="GUE52" s="149"/>
      <c r="GUJ52" s="149"/>
      <c r="GUO52" s="149"/>
      <c r="GUT52" s="149"/>
      <c r="GUY52" s="149"/>
      <c r="GVD52" s="149"/>
      <c r="GVI52" s="149"/>
      <c r="GVN52" s="149"/>
      <c r="GVS52" s="149"/>
      <c r="GVX52" s="149"/>
      <c r="GWC52" s="149"/>
      <c r="GWH52" s="149"/>
      <c r="GWM52" s="149"/>
      <c r="GWR52" s="149"/>
      <c r="GWW52" s="149"/>
      <c r="GXB52" s="149"/>
      <c r="GXG52" s="149"/>
      <c r="GXL52" s="149"/>
      <c r="GXQ52" s="149"/>
      <c r="GXV52" s="149"/>
      <c r="GYA52" s="149"/>
      <c r="GYF52" s="149"/>
      <c r="GYK52" s="149"/>
      <c r="GYP52" s="149"/>
      <c r="GYU52" s="149"/>
      <c r="GYZ52" s="149"/>
      <c r="GZE52" s="149"/>
      <c r="GZJ52" s="149"/>
      <c r="GZO52" s="149"/>
      <c r="GZT52" s="149"/>
      <c r="GZY52" s="149"/>
      <c r="HAD52" s="149"/>
      <c r="HAI52" s="149"/>
      <c r="HAN52" s="149"/>
      <c r="HAS52" s="149"/>
      <c r="HAX52" s="149"/>
      <c r="HBC52" s="149"/>
      <c r="HBH52" s="149"/>
      <c r="HBM52" s="149"/>
      <c r="HBR52" s="149"/>
      <c r="HBW52" s="149"/>
      <c r="HCB52" s="149"/>
      <c r="HCG52" s="149"/>
      <c r="HCL52" s="149"/>
      <c r="HCQ52" s="149"/>
      <c r="HCV52" s="149"/>
      <c r="HDA52" s="149"/>
      <c r="HDF52" s="149"/>
      <c r="HDK52" s="149"/>
      <c r="HDP52" s="149"/>
      <c r="HDU52" s="149"/>
      <c r="HDZ52" s="149"/>
      <c r="HEE52" s="149"/>
      <c r="HEJ52" s="149"/>
      <c r="HEO52" s="149"/>
      <c r="HET52" s="149"/>
      <c r="HEY52" s="149"/>
      <c r="HFD52" s="149"/>
      <c r="HFI52" s="149"/>
      <c r="HFN52" s="149"/>
      <c r="HFS52" s="149"/>
      <c r="HFX52" s="149"/>
      <c r="HGC52" s="149"/>
      <c r="HGH52" s="149"/>
      <c r="HGM52" s="149"/>
      <c r="HGR52" s="149"/>
      <c r="HGW52" s="149"/>
      <c r="HHB52" s="149"/>
      <c r="HHG52" s="149"/>
      <c r="HHL52" s="149"/>
      <c r="HHQ52" s="149"/>
      <c r="HHV52" s="149"/>
      <c r="HIA52" s="149"/>
      <c r="HIF52" s="149"/>
      <c r="HIK52" s="149"/>
      <c r="HIP52" s="149"/>
      <c r="HIU52" s="149"/>
      <c r="HIZ52" s="149"/>
      <c r="HJE52" s="149"/>
      <c r="HJJ52" s="149"/>
      <c r="HJO52" s="149"/>
      <c r="HJT52" s="149"/>
      <c r="HJY52" s="149"/>
      <c r="HKD52" s="149"/>
      <c r="HKI52" s="149"/>
      <c r="HKN52" s="149"/>
      <c r="HKS52" s="149"/>
      <c r="HKX52" s="149"/>
      <c r="HLC52" s="149"/>
      <c r="HLH52" s="149"/>
      <c r="HLM52" s="149"/>
      <c r="HLR52" s="149"/>
      <c r="HLW52" s="149"/>
      <c r="HMB52" s="149"/>
      <c r="HMG52" s="149"/>
      <c r="HML52" s="149"/>
      <c r="HMQ52" s="149"/>
      <c r="HMV52" s="149"/>
      <c r="HNA52" s="149"/>
      <c r="HNF52" s="149"/>
      <c r="HNK52" s="149"/>
      <c r="HNP52" s="149"/>
      <c r="HNU52" s="149"/>
      <c r="HNZ52" s="149"/>
      <c r="HOE52" s="149"/>
      <c r="HOJ52" s="149"/>
      <c r="HOO52" s="149"/>
      <c r="HOT52" s="149"/>
      <c r="HOY52" s="149"/>
      <c r="HPD52" s="149"/>
      <c r="HPI52" s="149"/>
      <c r="HPN52" s="149"/>
      <c r="HPS52" s="149"/>
      <c r="HPX52" s="149"/>
      <c r="HQC52" s="149"/>
      <c r="HQH52" s="149"/>
      <c r="HQM52" s="149"/>
      <c r="HQR52" s="149"/>
      <c r="HQW52" s="149"/>
      <c r="HRB52" s="149"/>
      <c r="HRG52" s="149"/>
      <c r="HRL52" s="149"/>
      <c r="HRQ52" s="149"/>
      <c r="HRV52" s="149"/>
      <c r="HSA52" s="149"/>
      <c r="HSF52" s="149"/>
      <c r="HSK52" s="149"/>
      <c r="HSP52" s="149"/>
      <c r="HSU52" s="149"/>
      <c r="HSZ52" s="149"/>
      <c r="HTE52" s="149"/>
      <c r="HTJ52" s="149"/>
      <c r="HTO52" s="149"/>
      <c r="HTT52" s="149"/>
      <c r="HTY52" s="149"/>
      <c r="HUD52" s="149"/>
      <c r="HUI52" s="149"/>
      <c r="HUN52" s="149"/>
      <c r="HUS52" s="149"/>
      <c r="HUX52" s="149"/>
      <c r="HVC52" s="149"/>
      <c r="HVH52" s="149"/>
      <c r="HVM52" s="149"/>
      <c r="HVR52" s="149"/>
      <c r="HVW52" s="149"/>
      <c r="HWB52" s="149"/>
      <c r="HWG52" s="149"/>
      <c r="HWL52" s="149"/>
      <c r="HWQ52" s="149"/>
      <c r="HWV52" s="149"/>
      <c r="HXA52" s="149"/>
      <c r="HXF52" s="149"/>
      <c r="HXK52" s="149"/>
      <c r="HXP52" s="149"/>
      <c r="HXU52" s="149"/>
      <c r="HXZ52" s="149"/>
      <c r="HYE52" s="149"/>
      <c r="HYJ52" s="149"/>
      <c r="HYO52" s="149"/>
      <c r="HYT52" s="149"/>
      <c r="HYY52" s="149"/>
      <c r="HZD52" s="149"/>
      <c r="HZI52" s="149"/>
      <c r="HZN52" s="149"/>
      <c r="HZS52" s="149"/>
      <c r="HZX52" s="149"/>
      <c r="IAC52" s="149"/>
      <c r="IAH52" s="149"/>
      <c r="IAM52" s="149"/>
      <c r="IAR52" s="149"/>
      <c r="IAW52" s="149"/>
      <c r="IBB52" s="149"/>
      <c r="IBG52" s="149"/>
      <c r="IBL52" s="149"/>
      <c r="IBQ52" s="149"/>
      <c r="IBV52" s="149"/>
      <c r="ICA52" s="149"/>
      <c r="ICF52" s="149"/>
      <c r="ICK52" s="149"/>
      <c r="ICP52" s="149"/>
      <c r="ICU52" s="149"/>
      <c r="ICZ52" s="149"/>
      <c r="IDE52" s="149"/>
      <c r="IDJ52" s="149"/>
      <c r="IDO52" s="149"/>
      <c r="IDT52" s="149"/>
      <c r="IDY52" s="149"/>
      <c r="IED52" s="149"/>
      <c r="IEI52" s="149"/>
      <c r="IEN52" s="149"/>
      <c r="IES52" s="149"/>
      <c r="IEX52" s="149"/>
      <c r="IFC52" s="149"/>
      <c r="IFH52" s="149"/>
      <c r="IFM52" s="149"/>
      <c r="IFR52" s="149"/>
      <c r="IFW52" s="149"/>
      <c r="IGB52" s="149"/>
      <c r="IGG52" s="149"/>
      <c r="IGL52" s="149"/>
      <c r="IGQ52" s="149"/>
      <c r="IGV52" s="149"/>
      <c r="IHA52" s="149"/>
      <c r="IHF52" s="149"/>
      <c r="IHK52" s="149"/>
      <c r="IHP52" s="149"/>
      <c r="IHU52" s="149"/>
      <c r="IHZ52" s="149"/>
      <c r="IIE52" s="149"/>
      <c r="IIJ52" s="149"/>
      <c r="IIO52" s="149"/>
      <c r="IIT52" s="149"/>
      <c r="IIY52" s="149"/>
      <c r="IJD52" s="149"/>
      <c r="IJI52" s="149"/>
      <c r="IJN52" s="149"/>
      <c r="IJS52" s="149"/>
      <c r="IJX52" s="149"/>
      <c r="IKC52" s="149"/>
      <c r="IKH52" s="149"/>
      <c r="IKM52" s="149"/>
      <c r="IKR52" s="149"/>
      <c r="IKW52" s="149"/>
      <c r="ILB52" s="149"/>
      <c r="ILG52" s="149"/>
      <c r="ILL52" s="149"/>
      <c r="ILQ52" s="149"/>
      <c r="ILV52" s="149"/>
      <c r="IMA52" s="149"/>
      <c r="IMF52" s="149"/>
      <c r="IMK52" s="149"/>
      <c r="IMP52" s="149"/>
      <c r="IMU52" s="149"/>
      <c r="IMZ52" s="149"/>
      <c r="INE52" s="149"/>
      <c r="INJ52" s="149"/>
      <c r="INO52" s="149"/>
      <c r="INT52" s="149"/>
      <c r="INY52" s="149"/>
      <c r="IOD52" s="149"/>
      <c r="IOI52" s="149"/>
      <c r="ION52" s="149"/>
      <c r="IOS52" s="149"/>
      <c r="IOX52" s="149"/>
      <c r="IPC52" s="149"/>
      <c r="IPH52" s="149"/>
      <c r="IPM52" s="149"/>
      <c r="IPR52" s="149"/>
      <c r="IPW52" s="149"/>
      <c r="IQB52" s="149"/>
      <c r="IQG52" s="149"/>
      <c r="IQL52" s="149"/>
      <c r="IQQ52" s="149"/>
      <c r="IQV52" s="149"/>
      <c r="IRA52" s="149"/>
      <c r="IRF52" s="149"/>
      <c r="IRK52" s="149"/>
      <c r="IRP52" s="149"/>
      <c r="IRU52" s="149"/>
      <c r="IRZ52" s="149"/>
      <c r="ISE52" s="149"/>
      <c r="ISJ52" s="149"/>
      <c r="ISO52" s="149"/>
      <c r="IST52" s="149"/>
      <c r="ISY52" s="149"/>
      <c r="ITD52" s="149"/>
      <c r="ITI52" s="149"/>
      <c r="ITN52" s="149"/>
      <c r="ITS52" s="149"/>
      <c r="ITX52" s="149"/>
      <c r="IUC52" s="149"/>
      <c r="IUH52" s="149"/>
      <c r="IUM52" s="149"/>
      <c r="IUR52" s="149"/>
      <c r="IUW52" s="149"/>
      <c r="IVB52" s="149"/>
      <c r="IVG52" s="149"/>
      <c r="IVL52" s="149"/>
      <c r="IVQ52" s="149"/>
      <c r="IVV52" s="149"/>
      <c r="IWA52" s="149"/>
      <c r="IWF52" s="149"/>
      <c r="IWK52" s="149"/>
      <c r="IWP52" s="149"/>
      <c r="IWU52" s="149"/>
      <c r="IWZ52" s="149"/>
      <c r="IXE52" s="149"/>
      <c r="IXJ52" s="149"/>
      <c r="IXO52" s="149"/>
      <c r="IXT52" s="149"/>
      <c r="IXY52" s="149"/>
      <c r="IYD52" s="149"/>
      <c r="IYI52" s="149"/>
      <c r="IYN52" s="149"/>
      <c r="IYS52" s="149"/>
      <c r="IYX52" s="149"/>
      <c r="IZC52" s="149"/>
      <c r="IZH52" s="149"/>
      <c r="IZM52" s="149"/>
      <c r="IZR52" s="149"/>
      <c r="IZW52" s="149"/>
      <c r="JAB52" s="149"/>
      <c r="JAG52" s="149"/>
      <c r="JAL52" s="149"/>
      <c r="JAQ52" s="149"/>
      <c r="JAV52" s="149"/>
      <c r="JBA52" s="149"/>
      <c r="JBF52" s="149"/>
      <c r="JBK52" s="149"/>
      <c r="JBP52" s="149"/>
      <c r="JBU52" s="149"/>
      <c r="JBZ52" s="149"/>
      <c r="JCE52" s="149"/>
      <c r="JCJ52" s="149"/>
      <c r="JCO52" s="149"/>
      <c r="JCT52" s="149"/>
      <c r="JCY52" s="149"/>
      <c r="JDD52" s="149"/>
      <c r="JDI52" s="149"/>
      <c r="JDN52" s="149"/>
      <c r="JDS52" s="149"/>
      <c r="JDX52" s="149"/>
      <c r="JEC52" s="149"/>
      <c r="JEH52" s="149"/>
      <c r="JEM52" s="149"/>
      <c r="JER52" s="149"/>
      <c r="JEW52" s="149"/>
      <c r="JFB52" s="149"/>
      <c r="JFG52" s="149"/>
      <c r="JFL52" s="149"/>
      <c r="JFQ52" s="149"/>
      <c r="JFV52" s="149"/>
      <c r="JGA52" s="149"/>
      <c r="JGF52" s="149"/>
      <c r="JGK52" s="149"/>
      <c r="JGP52" s="149"/>
      <c r="JGU52" s="149"/>
      <c r="JGZ52" s="149"/>
      <c r="JHE52" s="149"/>
      <c r="JHJ52" s="149"/>
      <c r="JHO52" s="149"/>
      <c r="JHT52" s="149"/>
      <c r="JHY52" s="149"/>
      <c r="JID52" s="149"/>
      <c r="JII52" s="149"/>
      <c r="JIN52" s="149"/>
      <c r="JIS52" s="149"/>
      <c r="JIX52" s="149"/>
      <c r="JJC52" s="149"/>
      <c r="JJH52" s="149"/>
      <c r="JJM52" s="149"/>
      <c r="JJR52" s="149"/>
      <c r="JJW52" s="149"/>
      <c r="JKB52" s="149"/>
      <c r="JKG52" s="149"/>
      <c r="JKL52" s="149"/>
      <c r="JKQ52" s="149"/>
      <c r="JKV52" s="149"/>
      <c r="JLA52" s="149"/>
      <c r="JLF52" s="149"/>
      <c r="JLK52" s="149"/>
      <c r="JLP52" s="149"/>
      <c r="JLU52" s="149"/>
      <c r="JLZ52" s="149"/>
      <c r="JME52" s="149"/>
      <c r="JMJ52" s="149"/>
      <c r="JMO52" s="149"/>
      <c r="JMT52" s="149"/>
      <c r="JMY52" s="149"/>
      <c r="JND52" s="149"/>
      <c r="JNI52" s="149"/>
      <c r="JNN52" s="149"/>
      <c r="JNS52" s="149"/>
      <c r="JNX52" s="149"/>
      <c r="JOC52" s="149"/>
      <c r="JOH52" s="149"/>
      <c r="JOM52" s="149"/>
      <c r="JOR52" s="149"/>
      <c r="JOW52" s="149"/>
      <c r="JPB52" s="149"/>
      <c r="JPG52" s="149"/>
      <c r="JPL52" s="149"/>
      <c r="JPQ52" s="149"/>
      <c r="JPV52" s="149"/>
      <c r="JQA52" s="149"/>
      <c r="JQF52" s="149"/>
      <c r="JQK52" s="149"/>
      <c r="JQP52" s="149"/>
      <c r="JQU52" s="149"/>
      <c r="JQZ52" s="149"/>
      <c r="JRE52" s="149"/>
      <c r="JRJ52" s="149"/>
      <c r="JRO52" s="149"/>
      <c r="JRT52" s="149"/>
      <c r="JRY52" s="149"/>
      <c r="JSD52" s="149"/>
      <c r="JSI52" s="149"/>
      <c r="JSN52" s="149"/>
      <c r="JSS52" s="149"/>
      <c r="JSX52" s="149"/>
      <c r="JTC52" s="149"/>
      <c r="JTH52" s="149"/>
      <c r="JTM52" s="149"/>
      <c r="JTR52" s="149"/>
      <c r="JTW52" s="149"/>
      <c r="JUB52" s="149"/>
      <c r="JUG52" s="149"/>
      <c r="JUL52" s="149"/>
      <c r="JUQ52" s="149"/>
      <c r="JUV52" s="149"/>
      <c r="JVA52" s="149"/>
      <c r="JVF52" s="149"/>
      <c r="JVK52" s="149"/>
      <c r="JVP52" s="149"/>
      <c r="JVU52" s="149"/>
      <c r="JVZ52" s="149"/>
      <c r="JWE52" s="149"/>
      <c r="JWJ52" s="149"/>
      <c r="JWO52" s="149"/>
      <c r="JWT52" s="149"/>
      <c r="JWY52" s="149"/>
      <c r="JXD52" s="149"/>
      <c r="JXI52" s="149"/>
      <c r="JXN52" s="149"/>
      <c r="JXS52" s="149"/>
      <c r="JXX52" s="149"/>
      <c r="JYC52" s="149"/>
      <c r="JYH52" s="149"/>
      <c r="JYM52" s="149"/>
      <c r="JYR52" s="149"/>
      <c r="JYW52" s="149"/>
      <c r="JZB52" s="149"/>
      <c r="JZG52" s="149"/>
      <c r="JZL52" s="149"/>
      <c r="JZQ52" s="149"/>
      <c r="JZV52" s="149"/>
      <c r="KAA52" s="149"/>
      <c r="KAF52" s="149"/>
      <c r="KAK52" s="149"/>
      <c r="KAP52" s="149"/>
      <c r="KAU52" s="149"/>
      <c r="KAZ52" s="149"/>
      <c r="KBE52" s="149"/>
      <c r="KBJ52" s="149"/>
      <c r="KBO52" s="149"/>
      <c r="KBT52" s="149"/>
      <c r="KBY52" s="149"/>
      <c r="KCD52" s="149"/>
      <c r="KCI52" s="149"/>
      <c r="KCN52" s="149"/>
      <c r="KCS52" s="149"/>
      <c r="KCX52" s="149"/>
      <c r="KDC52" s="149"/>
      <c r="KDH52" s="149"/>
      <c r="KDM52" s="149"/>
      <c r="KDR52" s="149"/>
      <c r="KDW52" s="149"/>
      <c r="KEB52" s="149"/>
      <c r="KEG52" s="149"/>
      <c r="KEL52" s="149"/>
      <c r="KEQ52" s="149"/>
      <c r="KEV52" s="149"/>
      <c r="KFA52" s="149"/>
      <c r="KFF52" s="149"/>
      <c r="KFK52" s="149"/>
      <c r="KFP52" s="149"/>
      <c r="KFU52" s="149"/>
      <c r="KFZ52" s="149"/>
      <c r="KGE52" s="149"/>
      <c r="KGJ52" s="149"/>
      <c r="KGO52" s="149"/>
      <c r="KGT52" s="149"/>
      <c r="KGY52" s="149"/>
      <c r="KHD52" s="149"/>
      <c r="KHI52" s="149"/>
      <c r="KHN52" s="149"/>
      <c r="KHS52" s="149"/>
      <c r="KHX52" s="149"/>
      <c r="KIC52" s="149"/>
      <c r="KIH52" s="149"/>
      <c r="KIM52" s="149"/>
      <c r="KIR52" s="149"/>
      <c r="KIW52" s="149"/>
      <c r="KJB52" s="149"/>
      <c r="KJG52" s="149"/>
      <c r="KJL52" s="149"/>
      <c r="KJQ52" s="149"/>
      <c r="KJV52" s="149"/>
      <c r="KKA52" s="149"/>
      <c r="KKF52" s="149"/>
      <c r="KKK52" s="149"/>
      <c r="KKP52" s="149"/>
      <c r="KKU52" s="149"/>
      <c r="KKZ52" s="149"/>
      <c r="KLE52" s="149"/>
      <c r="KLJ52" s="149"/>
      <c r="KLO52" s="149"/>
      <c r="KLT52" s="149"/>
      <c r="KLY52" s="149"/>
      <c r="KMD52" s="149"/>
      <c r="KMI52" s="149"/>
      <c r="KMN52" s="149"/>
      <c r="KMS52" s="149"/>
      <c r="KMX52" s="149"/>
      <c r="KNC52" s="149"/>
      <c r="KNH52" s="149"/>
      <c r="KNM52" s="149"/>
      <c r="KNR52" s="149"/>
      <c r="KNW52" s="149"/>
      <c r="KOB52" s="149"/>
      <c r="KOG52" s="149"/>
      <c r="KOL52" s="149"/>
      <c r="KOQ52" s="149"/>
      <c r="KOV52" s="149"/>
      <c r="KPA52" s="149"/>
      <c r="KPF52" s="149"/>
      <c r="KPK52" s="149"/>
      <c r="KPP52" s="149"/>
      <c r="KPU52" s="149"/>
      <c r="KPZ52" s="149"/>
      <c r="KQE52" s="149"/>
      <c r="KQJ52" s="149"/>
      <c r="KQO52" s="149"/>
      <c r="KQT52" s="149"/>
      <c r="KQY52" s="149"/>
      <c r="KRD52" s="149"/>
      <c r="KRI52" s="149"/>
      <c r="KRN52" s="149"/>
      <c r="KRS52" s="149"/>
      <c r="KRX52" s="149"/>
      <c r="KSC52" s="149"/>
      <c r="KSH52" s="149"/>
      <c r="KSM52" s="149"/>
      <c r="KSR52" s="149"/>
      <c r="KSW52" s="149"/>
      <c r="KTB52" s="149"/>
      <c r="KTG52" s="149"/>
      <c r="KTL52" s="149"/>
      <c r="KTQ52" s="149"/>
      <c r="KTV52" s="149"/>
      <c r="KUA52" s="149"/>
      <c r="KUF52" s="149"/>
      <c r="KUK52" s="149"/>
      <c r="KUP52" s="149"/>
      <c r="KUU52" s="149"/>
      <c r="KUZ52" s="149"/>
      <c r="KVE52" s="149"/>
      <c r="KVJ52" s="149"/>
      <c r="KVO52" s="149"/>
      <c r="KVT52" s="149"/>
      <c r="KVY52" s="149"/>
      <c r="KWD52" s="149"/>
      <c r="KWI52" s="149"/>
      <c r="KWN52" s="149"/>
      <c r="KWS52" s="149"/>
      <c r="KWX52" s="149"/>
      <c r="KXC52" s="149"/>
      <c r="KXH52" s="149"/>
      <c r="KXM52" s="149"/>
      <c r="KXR52" s="149"/>
      <c r="KXW52" s="149"/>
      <c r="KYB52" s="149"/>
      <c r="KYG52" s="149"/>
      <c r="KYL52" s="149"/>
      <c r="KYQ52" s="149"/>
      <c r="KYV52" s="149"/>
      <c r="KZA52" s="149"/>
      <c r="KZF52" s="149"/>
      <c r="KZK52" s="149"/>
      <c r="KZP52" s="149"/>
      <c r="KZU52" s="149"/>
      <c r="KZZ52" s="149"/>
      <c r="LAE52" s="149"/>
      <c r="LAJ52" s="149"/>
      <c r="LAO52" s="149"/>
      <c r="LAT52" s="149"/>
      <c r="LAY52" s="149"/>
      <c r="LBD52" s="149"/>
      <c r="LBI52" s="149"/>
      <c r="LBN52" s="149"/>
      <c r="LBS52" s="149"/>
      <c r="LBX52" s="149"/>
      <c r="LCC52" s="149"/>
      <c r="LCH52" s="149"/>
      <c r="LCM52" s="149"/>
      <c r="LCR52" s="149"/>
      <c r="LCW52" s="149"/>
      <c r="LDB52" s="149"/>
      <c r="LDG52" s="149"/>
      <c r="LDL52" s="149"/>
      <c r="LDQ52" s="149"/>
      <c r="LDV52" s="149"/>
      <c r="LEA52" s="149"/>
      <c r="LEF52" s="149"/>
      <c r="LEK52" s="149"/>
      <c r="LEP52" s="149"/>
      <c r="LEU52" s="149"/>
      <c r="LEZ52" s="149"/>
      <c r="LFE52" s="149"/>
      <c r="LFJ52" s="149"/>
      <c r="LFO52" s="149"/>
      <c r="LFT52" s="149"/>
      <c r="LFY52" s="149"/>
      <c r="LGD52" s="149"/>
      <c r="LGI52" s="149"/>
      <c r="LGN52" s="149"/>
      <c r="LGS52" s="149"/>
      <c r="LGX52" s="149"/>
      <c r="LHC52" s="149"/>
      <c r="LHH52" s="149"/>
      <c r="LHM52" s="149"/>
      <c r="LHR52" s="149"/>
      <c r="LHW52" s="149"/>
      <c r="LIB52" s="149"/>
      <c r="LIG52" s="149"/>
      <c r="LIL52" s="149"/>
      <c r="LIQ52" s="149"/>
      <c r="LIV52" s="149"/>
      <c r="LJA52" s="149"/>
      <c r="LJF52" s="149"/>
      <c r="LJK52" s="149"/>
      <c r="LJP52" s="149"/>
      <c r="LJU52" s="149"/>
      <c r="LJZ52" s="149"/>
      <c r="LKE52" s="149"/>
      <c r="LKJ52" s="149"/>
      <c r="LKO52" s="149"/>
      <c r="LKT52" s="149"/>
      <c r="LKY52" s="149"/>
      <c r="LLD52" s="149"/>
      <c r="LLI52" s="149"/>
      <c r="LLN52" s="149"/>
      <c r="LLS52" s="149"/>
      <c r="LLX52" s="149"/>
      <c r="LMC52" s="149"/>
      <c r="LMH52" s="149"/>
      <c r="LMM52" s="149"/>
      <c r="LMR52" s="149"/>
      <c r="LMW52" s="149"/>
      <c r="LNB52" s="149"/>
      <c r="LNG52" s="149"/>
      <c r="LNL52" s="149"/>
      <c r="LNQ52" s="149"/>
      <c r="LNV52" s="149"/>
      <c r="LOA52" s="149"/>
      <c r="LOF52" s="149"/>
      <c r="LOK52" s="149"/>
      <c r="LOP52" s="149"/>
      <c r="LOU52" s="149"/>
      <c r="LOZ52" s="149"/>
      <c r="LPE52" s="149"/>
      <c r="LPJ52" s="149"/>
      <c r="LPO52" s="149"/>
      <c r="LPT52" s="149"/>
      <c r="LPY52" s="149"/>
      <c r="LQD52" s="149"/>
      <c r="LQI52" s="149"/>
      <c r="LQN52" s="149"/>
      <c r="LQS52" s="149"/>
      <c r="LQX52" s="149"/>
      <c r="LRC52" s="149"/>
      <c r="LRH52" s="149"/>
      <c r="LRM52" s="149"/>
      <c r="LRR52" s="149"/>
      <c r="LRW52" s="149"/>
      <c r="LSB52" s="149"/>
      <c r="LSG52" s="149"/>
      <c r="LSL52" s="149"/>
      <c r="LSQ52" s="149"/>
      <c r="LSV52" s="149"/>
      <c r="LTA52" s="149"/>
      <c r="LTF52" s="149"/>
      <c r="LTK52" s="149"/>
      <c r="LTP52" s="149"/>
      <c r="LTU52" s="149"/>
      <c r="LTZ52" s="149"/>
      <c r="LUE52" s="149"/>
      <c r="LUJ52" s="149"/>
      <c r="LUO52" s="149"/>
      <c r="LUT52" s="149"/>
      <c r="LUY52" s="149"/>
      <c r="LVD52" s="149"/>
      <c r="LVI52" s="149"/>
      <c r="LVN52" s="149"/>
      <c r="LVS52" s="149"/>
      <c r="LVX52" s="149"/>
      <c r="LWC52" s="149"/>
      <c r="LWH52" s="149"/>
      <c r="LWM52" s="149"/>
      <c r="LWR52" s="149"/>
      <c r="LWW52" s="149"/>
      <c r="LXB52" s="149"/>
      <c r="LXG52" s="149"/>
      <c r="LXL52" s="149"/>
      <c r="LXQ52" s="149"/>
      <c r="LXV52" s="149"/>
      <c r="LYA52" s="149"/>
      <c r="LYF52" s="149"/>
      <c r="LYK52" s="149"/>
      <c r="LYP52" s="149"/>
      <c r="LYU52" s="149"/>
      <c r="LYZ52" s="149"/>
      <c r="LZE52" s="149"/>
      <c r="LZJ52" s="149"/>
      <c r="LZO52" s="149"/>
      <c r="LZT52" s="149"/>
      <c r="LZY52" s="149"/>
      <c r="MAD52" s="149"/>
      <c r="MAI52" s="149"/>
      <c r="MAN52" s="149"/>
      <c r="MAS52" s="149"/>
      <c r="MAX52" s="149"/>
      <c r="MBC52" s="149"/>
      <c r="MBH52" s="149"/>
      <c r="MBM52" s="149"/>
      <c r="MBR52" s="149"/>
      <c r="MBW52" s="149"/>
      <c r="MCB52" s="149"/>
      <c r="MCG52" s="149"/>
      <c r="MCL52" s="149"/>
      <c r="MCQ52" s="149"/>
      <c r="MCV52" s="149"/>
      <c r="MDA52" s="149"/>
      <c r="MDF52" s="149"/>
      <c r="MDK52" s="149"/>
      <c r="MDP52" s="149"/>
      <c r="MDU52" s="149"/>
      <c r="MDZ52" s="149"/>
      <c r="MEE52" s="149"/>
      <c r="MEJ52" s="149"/>
      <c r="MEO52" s="149"/>
      <c r="MET52" s="149"/>
      <c r="MEY52" s="149"/>
      <c r="MFD52" s="149"/>
      <c r="MFI52" s="149"/>
      <c r="MFN52" s="149"/>
      <c r="MFS52" s="149"/>
      <c r="MFX52" s="149"/>
      <c r="MGC52" s="149"/>
      <c r="MGH52" s="149"/>
      <c r="MGM52" s="149"/>
      <c r="MGR52" s="149"/>
      <c r="MGW52" s="149"/>
      <c r="MHB52" s="149"/>
      <c r="MHG52" s="149"/>
      <c r="MHL52" s="149"/>
      <c r="MHQ52" s="149"/>
      <c r="MHV52" s="149"/>
      <c r="MIA52" s="149"/>
      <c r="MIF52" s="149"/>
      <c r="MIK52" s="149"/>
      <c r="MIP52" s="149"/>
      <c r="MIU52" s="149"/>
      <c r="MIZ52" s="149"/>
      <c r="MJE52" s="149"/>
      <c r="MJJ52" s="149"/>
      <c r="MJO52" s="149"/>
      <c r="MJT52" s="149"/>
      <c r="MJY52" s="149"/>
      <c r="MKD52" s="149"/>
      <c r="MKI52" s="149"/>
      <c r="MKN52" s="149"/>
      <c r="MKS52" s="149"/>
      <c r="MKX52" s="149"/>
      <c r="MLC52" s="149"/>
      <c r="MLH52" s="149"/>
      <c r="MLM52" s="149"/>
      <c r="MLR52" s="149"/>
      <c r="MLW52" s="149"/>
      <c r="MMB52" s="149"/>
      <c r="MMG52" s="149"/>
      <c r="MML52" s="149"/>
      <c r="MMQ52" s="149"/>
      <c r="MMV52" s="149"/>
      <c r="MNA52" s="149"/>
      <c r="MNF52" s="149"/>
      <c r="MNK52" s="149"/>
      <c r="MNP52" s="149"/>
      <c r="MNU52" s="149"/>
      <c r="MNZ52" s="149"/>
      <c r="MOE52" s="149"/>
      <c r="MOJ52" s="149"/>
      <c r="MOO52" s="149"/>
      <c r="MOT52" s="149"/>
      <c r="MOY52" s="149"/>
      <c r="MPD52" s="149"/>
      <c r="MPI52" s="149"/>
      <c r="MPN52" s="149"/>
      <c r="MPS52" s="149"/>
      <c r="MPX52" s="149"/>
      <c r="MQC52" s="149"/>
      <c r="MQH52" s="149"/>
      <c r="MQM52" s="149"/>
      <c r="MQR52" s="149"/>
      <c r="MQW52" s="149"/>
      <c r="MRB52" s="149"/>
      <c r="MRG52" s="149"/>
      <c r="MRL52" s="149"/>
      <c r="MRQ52" s="149"/>
      <c r="MRV52" s="149"/>
      <c r="MSA52" s="149"/>
      <c r="MSF52" s="149"/>
      <c r="MSK52" s="149"/>
      <c r="MSP52" s="149"/>
      <c r="MSU52" s="149"/>
      <c r="MSZ52" s="149"/>
      <c r="MTE52" s="149"/>
      <c r="MTJ52" s="149"/>
      <c r="MTO52" s="149"/>
      <c r="MTT52" s="149"/>
      <c r="MTY52" s="149"/>
      <c r="MUD52" s="149"/>
      <c r="MUI52" s="149"/>
      <c r="MUN52" s="149"/>
      <c r="MUS52" s="149"/>
      <c r="MUX52" s="149"/>
      <c r="MVC52" s="149"/>
      <c r="MVH52" s="149"/>
      <c r="MVM52" s="149"/>
      <c r="MVR52" s="149"/>
      <c r="MVW52" s="149"/>
      <c r="MWB52" s="149"/>
      <c r="MWG52" s="149"/>
      <c r="MWL52" s="149"/>
      <c r="MWQ52" s="149"/>
      <c r="MWV52" s="149"/>
      <c r="MXA52" s="149"/>
      <c r="MXF52" s="149"/>
      <c r="MXK52" s="149"/>
      <c r="MXP52" s="149"/>
      <c r="MXU52" s="149"/>
      <c r="MXZ52" s="149"/>
      <c r="MYE52" s="149"/>
      <c r="MYJ52" s="149"/>
      <c r="MYO52" s="149"/>
      <c r="MYT52" s="149"/>
      <c r="MYY52" s="149"/>
      <c r="MZD52" s="149"/>
      <c r="MZI52" s="149"/>
      <c r="MZN52" s="149"/>
      <c r="MZS52" s="149"/>
      <c r="MZX52" s="149"/>
      <c r="NAC52" s="149"/>
      <c r="NAH52" s="149"/>
      <c r="NAM52" s="149"/>
      <c r="NAR52" s="149"/>
      <c r="NAW52" s="149"/>
      <c r="NBB52" s="149"/>
      <c r="NBG52" s="149"/>
      <c r="NBL52" s="149"/>
      <c r="NBQ52" s="149"/>
      <c r="NBV52" s="149"/>
      <c r="NCA52" s="149"/>
      <c r="NCF52" s="149"/>
      <c r="NCK52" s="149"/>
      <c r="NCP52" s="149"/>
      <c r="NCU52" s="149"/>
      <c r="NCZ52" s="149"/>
      <c r="NDE52" s="149"/>
      <c r="NDJ52" s="149"/>
      <c r="NDO52" s="149"/>
      <c r="NDT52" s="149"/>
      <c r="NDY52" s="149"/>
      <c r="NED52" s="149"/>
      <c r="NEI52" s="149"/>
      <c r="NEN52" s="149"/>
      <c r="NES52" s="149"/>
      <c r="NEX52" s="149"/>
      <c r="NFC52" s="149"/>
      <c r="NFH52" s="149"/>
      <c r="NFM52" s="149"/>
      <c r="NFR52" s="149"/>
      <c r="NFW52" s="149"/>
      <c r="NGB52" s="149"/>
      <c r="NGG52" s="149"/>
      <c r="NGL52" s="149"/>
      <c r="NGQ52" s="149"/>
      <c r="NGV52" s="149"/>
      <c r="NHA52" s="149"/>
      <c r="NHF52" s="149"/>
      <c r="NHK52" s="149"/>
      <c r="NHP52" s="149"/>
      <c r="NHU52" s="149"/>
      <c r="NHZ52" s="149"/>
      <c r="NIE52" s="149"/>
      <c r="NIJ52" s="149"/>
      <c r="NIO52" s="149"/>
      <c r="NIT52" s="149"/>
      <c r="NIY52" s="149"/>
      <c r="NJD52" s="149"/>
      <c r="NJI52" s="149"/>
      <c r="NJN52" s="149"/>
      <c r="NJS52" s="149"/>
      <c r="NJX52" s="149"/>
      <c r="NKC52" s="149"/>
      <c r="NKH52" s="149"/>
      <c r="NKM52" s="149"/>
      <c r="NKR52" s="149"/>
      <c r="NKW52" s="149"/>
      <c r="NLB52" s="149"/>
      <c r="NLG52" s="149"/>
      <c r="NLL52" s="149"/>
      <c r="NLQ52" s="149"/>
      <c r="NLV52" s="149"/>
      <c r="NMA52" s="149"/>
      <c r="NMF52" s="149"/>
      <c r="NMK52" s="149"/>
      <c r="NMP52" s="149"/>
      <c r="NMU52" s="149"/>
      <c r="NMZ52" s="149"/>
      <c r="NNE52" s="149"/>
      <c r="NNJ52" s="149"/>
      <c r="NNO52" s="149"/>
      <c r="NNT52" s="149"/>
      <c r="NNY52" s="149"/>
      <c r="NOD52" s="149"/>
      <c r="NOI52" s="149"/>
      <c r="NON52" s="149"/>
      <c r="NOS52" s="149"/>
      <c r="NOX52" s="149"/>
      <c r="NPC52" s="149"/>
      <c r="NPH52" s="149"/>
      <c r="NPM52" s="149"/>
      <c r="NPR52" s="149"/>
      <c r="NPW52" s="149"/>
      <c r="NQB52" s="149"/>
      <c r="NQG52" s="149"/>
      <c r="NQL52" s="149"/>
      <c r="NQQ52" s="149"/>
      <c r="NQV52" s="149"/>
      <c r="NRA52" s="149"/>
      <c r="NRF52" s="149"/>
      <c r="NRK52" s="149"/>
      <c r="NRP52" s="149"/>
      <c r="NRU52" s="149"/>
      <c r="NRZ52" s="149"/>
      <c r="NSE52" s="149"/>
      <c r="NSJ52" s="149"/>
      <c r="NSO52" s="149"/>
      <c r="NST52" s="149"/>
      <c r="NSY52" s="149"/>
      <c r="NTD52" s="149"/>
      <c r="NTI52" s="149"/>
      <c r="NTN52" s="149"/>
      <c r="NTS52" s="149"/>
      <c r="NTX52" s="149"/>
      <c r="NUC52" s="149"/>
      <c r="NUH52" s="149"/>
      <c r="NUM52" s="149"/>
      <c r="NUR52" s="149"/>
      <c r="NUW52" s="149"/>
      <c r="NVB52" s="149"/>
      <c r="NVG52" s="149"/>
      <c r="NVL52" s="149"/>
      <c r="NVQ52" s="149"/>
      <c r="NVV52" s="149"/>
      <c r="NWA52" s="149"/>
      <c r="NWF52" s="149"/>
      <c r="NWK52" s="149"/>
      <c r="NWP52" s="149"/>
      <c r="NWU52" s="149"/>
      <c r="NWZ52" s="149"/>
      <c r="NXE52" s="149"/>
      <c r="NXJ52" s="149"/>
      <c r="NXO52" s="149"/>
      <c r="NXT52" s="149"/>
      <c r="NXY52" s="149"/>
      <c r="NYD52" s="149"/>
      <c r="NYI52" s="149"/>
      <c r="NYN52" s="149"/>
      <c r="NYS52" s="149"/>
      <c r="NYX52" s="149"/>
      <c r="NZC52" s="149"/>
      <c r="NZH52" s="149"/>
      <c r="NZM52" s="149"/>
      <c r="NZR52" s="149"/>
      <c r="NZW52" s="149"/>
      <c r="OAB52" s="149"/>
      <c r="OAG52" s="149"/>
      <c r="OAL52" s="149"/>
      <c r="OAQ52" s="149"/>
      <c r="OAV52" s="149"/>
      <c r="OBA52" s="149"/>
      <c r="OBF52" s="149"/>
      <c r="OBK52" s="149"/>
      <c r="OBP52" s="149"/>
      <c r="OBU52" s="149"/>
      <c r="OBZ52" s="149"/>
      <c r="OCE52" s="149"/>
      <c r="OCJ52" s="149"/>
      <c r="OCO52" s="149"/>
      <c r="OCT52" s="149"/>
      <c r="OCY52" s="149"/>
      <c r="ODD52" s="149"/>
      <c r="ODI52" s="149"/>
      <c r="ODN52" s="149"/>
      <c r="ODS52" s="149"/>
      <c r="ODX52" s="149"/>
      <c r="OEC52" s="149"/>
      <c r="OEH52" s="149"/>
      <c r="OEM52" s="149"/>
      <c r="OER52" s="149"/>
      <c r="OEW52" s="149"/>
      <c r="OFB52" s="149"/>
      <c r="OFG52" s="149"/>
      <c r="OFL52" s="149"/>
      <c r="OFQ52" s="149"/>
      <c r="OFV52" s="149"/>
      <c r="OGA52" s="149"/>
      <c r="OGF52" s="149"/>
      <c r="OGK52" s="149"/>
      <c r="OGP52" s="149"/>
      <c r="OGU52" s="149"/>
      <c r="OGZ52" s="149"/>
      <c r="OHE52" s="149"/>
      <c r="OHJ52" s="149"/>
      <c r="OHO52" s="149"/>
      <c r="OHT52" s="149"/>
      <c r="OHY52" s="149"/>
      <c r="OID52" s="149"/>
      <c r="OII52" s="149"/>
      <c r="OIN52" s="149"/>
      <c r="OIS52" s="149"/>
      <c r="OIX52" s="149"/>
      <c r="OJC52" s="149"/>
      <c r="OJH52" s="149"/>
      <c r="OJM52" s="149"/>
      <c r="OJR52" s="149"/>
      <c r="OJW52" s="149"/>
      <c r="OKB52" s="149"/>
      <c r="OKG52" s="149"/>
      <c r="OKL52" s="149"/>
      <c r="OKQ52" s="149"/>
      <c r="OKV52" s="149"/>
      <c r="OLA52" s="149"/>
      <c r="OLF52" s="149"/>
      <c r="OLK52" s="149"/>
      <c r="OLP52" s="149"/>
      <c r="OLU52" s="149"/>
      <c r="OLZ52" s="149"/>
      <c r="OME52" s="149"/>
      <c r="OMJ52" s="149"/>
      <c r="OMO52" s="149"/>
      <c r="OMT52" s="149"/>
      <c r="OMY52" s="149"/>
      <c r="OND52" s="149"/>
      <c r="ONI52" s="149"/>
      <c r="ONN52" s="149"/>
      <c r="ONS52" s="149"/>
      <c r="ONX52" s="149"/>
      <c r="OOC52" s="149"/>
      <c r="OOH52" s="149"/>
      <c r="OOM52" s="149"/>
      <c r="OOR52" s="149"/>
      <c r="OOW52" s="149"/>
      <c r="OPB52" s="149"/>
      <c r="OPG52" s="149"/>
      <c r="OPL52" s="149"/>
      <c r="OPQ52" s="149"/>
      <c r="OPV52" s="149"/>
      <c r="OQA52" s="149"/>
      <c r="OQF52" s="149"/>
      <c r="OQK52" s="149"/>
      <c r="OQP52" s="149"/>
      <c r="OQU52" s="149"/>
      <c r="OQZ52" s="149"/>
      <c r="ORE52" s="149"/>
      <c r="ORJ52" s="149"/>
      <c r="ORO52" s="149"/>
      <c r="ORT52" s="149"/>
      <c r="ORY52" s="149"/>
      <c r="OSD52" s="149"/>
      <c r="OSI52" s="149"/>
      <c r="OSN52" s="149"/>
      <c r="OSS52" s="149"/>
      <c r="OSX52" s="149"/>
      <c r="OTC52" s="149"/>
      <c r="OTH52" s="149"/>
      <c r="OTM52" s="149"/>
      <c r="OTR52" s="149"/>
      <c r="OTW52" s="149"/>
      <c r="OUB52" s="149"/>
      <c r="OUG52" s="149"/>
      <c r="OUL52" s="149"/>
      <c r="OUQ52" s="149"/>
      <c r="OUV52" s="149"/>
      <c r="OVA52" s="149"/>
      <c r="OVF52" s="149"/>
      <c r="OVK52" s="149"/>
      <c r="OVP52" s="149"/>
      <c r="OVU52" s="149"/>
      <c r="OVZ52" s="149"/>
      <c r="OWE52" s="149"/>
      <c r="OWJ52" s="149"/>
      <c r="OWO52" s="149"/>
      <c r="OWT52" s="149"/>
      <c r="OWY52" s="149"/>
      <c r="OXD52" s="149"/>
      <c r="OXI52" s="149"/>
      <c r="OXN52" s="149"/>
      <c r="OXS52" s="149"/>
      <c r="OXX52" s="149"/>
      <c r="OYC52" s="149"/>
      <c r="OYH52" s="149"/>
      <c r="OYM52" s="149"/>
      <c r="OYR52" s="149"/>
      <c r="OYW52" s="149"/>
      <c r="OZB52" s="149"/>
      <c r="OZG52" s="149"/>
      <c r="OZL52" s="149"/>
      <c r="OZQ52" s="149"/>
      <c r="OZV52" s="149"/>
      <c r="PAA52" s="149"/>
      <c r="PAF52" s="149"/>
      <c r="PAK52" s="149"/>
      <c r="PAP52" s="149"/>
      <c r="PAU52" s="149"/>
      <c r="PAZ52" s="149"/>
      <c r="PBE52" s="149"/>
      <c r="PBJ52" s="149"/>
      <c r="PBO52" s="149"/>
      <c r="PBT52" s="149"/>
      <c r="PBY52" s="149"/>
      <c r="PCD52" s="149"/>
      <c r="PCI52" s="149"/>
      <c r="PCN52" s="149"/>
      <c r="PCS52" s="149"/>
      <c r="PCX52" s="149"/>
      <c r="PDC52" s="149"/>
      <c r="PDH52" s="149"/>
      <c r="PDM52" s="149"/>
      <c r="PDR52" s="149"/>
      <c r="PDW52" s="149"/>
      <c r="PEB52" s="149"/>
      <c r="PEG52" s="149"/>
      <c r="PEL52" s="149"/>
      <c r="PEQ52" s="149"/>
      <c r="PEV52" s="149"/>
      <c r="PFA52" s="149"/>
      <c r="PFF52" s="149"/>
      <c r="PFK52" s="149"/>
      <c r="PFP52" s="149"/>
      <c r="PFU52" s="149"/>
      <c r="PFZ52" s="149"/>
      <c r="PGE52" s="149"/>
      <c r="PGJ52" s="149"/>
      <c r="PGO52" s="149"/>
      <c r="PGT52" s="149"/>
      <c r="PGY52" s="149"/>
      <c r="PHD52" s="149"/>
      <c r="PHI52" s="149"/>
      <c r="PHN52" s="149"/>
      <c r="PHS52" s="149"/>
      <c r="PHX52" s="149"/>
      <c r="PIC52" s="149"/>
      <c r="PIH52" s="149"/>
      <c r="PIM52" s="149"/>
      <c r="PIR52" s="149"/>
      <c r="PIW52" s="149"/>
      <c r="PJB52" s="149"/>
      <c r="PJG52" s="149"/>
      <c r="PJL52" s="149"/>
      <c r="PJQ52" s="149"/>
      <c r="PJV52" s="149"/>
      <c r="PKA52" s="149"/>
      <c r="PKF52" s="149"/>
      <c r="PKK52" s="149"/>
      <c r="PKP52" s="149"/>
      <c r="PKU52" s="149"/>
      <c r="PKZ52" s="149"/>
      <c r="PLE52" s="149"/>
      <c r="PLJ52" s="149"/>
      <c r="PLO52" s="149"/>
      <c r="PLT52" s="149"/>
      <c r="PLY52" s="149"/>
      <c r="PMD52" s="149"/>
      <c r="PMI52" s="149"/>
      <c r="PMN52" s="149"/>
      <c r="PMS52" s="149"/>
      <c r="PMX52" s="149"/>
      <c r="PNC52" s="149"/>
      <c r="PNH52" s="149"/>
      <c r="PNM52" s="149"/>
      <c r="PNR52" s="149"/>
      <c r="PNW52" s="149"/>
      <c r="POB52" s="149"/>
      <c r="POG52" s="149"/>
      <c r="POL52" s="149"/>
      <c r="POQ52" s="149"/>
      <c r="POV52" s="149"/>
      <c r="PPA52" s="149"/>
      <c r="PPF52" s="149"/>
      <c r="PPK52" s="149"/>
      <c r="PPP52" s="149"/>
      <c r="PPU52" s="149"/>
      <c r="PPZ52" s="149"/>
      <c r="PQE52" s="149"/>
      <c r="PQJ52" s="149"/>
      <c r="PQO52" s="149"/>
      <c r="PQT52" s="149"/>
      <c r="PQY52" s="149"/>
      <c r="PRD52" s="149"/>
      <c r="PRI52" s="149"/>
      <c r="PRN52" s="149"/>
      <c r="PRS52" s="149"/>
      <c r="PRX52" s="149"/>
      <c r="PSC52" s="149"/>
      <c r="PSH52" s="149"/>
      <c r="PSM52" s="149"/>
      <c r="PSR52" s="149"/>
      <c r="PSW52" s="149"/>
      <c r="PTB52" s="149"/>
      <c r="PTG52" s="149"/>
      <c r="PTL52" s="149"/>
      <c r="PTQ52" s="149"/>
      <c r="PTV52" s="149"/>
      <c r="PUA52" s="149"/>
      <c r="PUF52" s="149"/>
      <c r="PUK52" s="149"/>
      <c r="PUP52" s="149"/>
      <c r="PUU52" s="149"/>
      <c r="PUZ52" s="149"/>
      <c r="PVE52" s="149"/>
      <c r="PVJ52" s="149"/>
      <c r="PVO52" s="149"/>
      <c r="PVT52" s="149"/>
      <c r="PVY52" s="149"/>
      <c r="PWD52" s="149"/>
      <c r="PWI52" s="149"/>
      <c r="PWN52" s="149"/>
      <c r="PWS52" s="149"/>
      <c r="PWX52" s="149"/>
      <c r="PXC52" s="149"/>
      <c r="PXH52" s="149"/>
      <c r="PXM52" s="149"/>
      <c r="PXR52" s="149"/>
      <c r="PXW52" s="149"/>
      <c r="PYB52" s="149"/>
      <c r="PYG52" s="149"/>
      <c r="PYL52" s="149"/>
      <c r="PYQ52" s="149"/>
      <c r="PYV52" s="149"/>
      <c r="PZA52" s="149"/>
      <c r="PZF52" s="149"/>
      <c r="PZK52" s="149"/>
      <c r="PZP52" s="149"/>
      <c r="PZU52" s="149"/>
      <c r="PZZ52" s="149"/>
      <c r="QAE52" s="149"/>
      <c r="QAJ52" s="149"/>
      <c r="QAO52" s="149"/>
      <c r="QAT52" s="149"/>
      <c r="QAY52" s="149"/>
      <c r="QBD52" s="149"/>
      <c r="QBI52" s="149"/>
      <c r="QBN52" s="149"/>
      <c r="QBS52" s="149"/>
      <c r="QBX52" s="149"/>
      <c r="QCC52" s="149"/>
      <c r="QCH52" s="149"/>
      <c r="QCM52" s="149"/>
      <c r="QCR52" s="149"/>
      <c r="QCW52" s="149"/>
      <c r="QDB52" s="149"/>
      <c r="QDG52" s="149"/>
      <c r="QDL52" s="149"/>
      <c r="QDQ52" s="149"/>
      <c r="QDV52" s="149"/>
      <c r="QEA52" s="149"/>
      <c r="QEF52" s="149"/>
      <c r="QEK52" s="149"/>
      <c r="QEP52" s="149"/>
      <c r="QEU52" s="149"/>
      <c r="QEZ52" s="149"/>
      <c r="QFE52" s="149"/>
      <c r="QFJ52" s="149"/>
      <c r="QFO52" s="149"/>
      <c r="QFT52" s="149"/>
      <c r="QFY52" s="149"/>
      <c r="QGD52" s="149"/>
      <c r="QGI52" s="149"/>
      <c r="QGN52" s="149"/>
      <c r="QGS52" s="149"/>
      <c r="QGX52" s="149"/>
      <c r="QHC52" s="149"/>
      <c r="QHH52" s="149"/>
      <c r="QHM52" s="149"/>
      <c r="QHR52" s="149"/>
      <c r="QHW52" s="149"/>
      <c r="QIB52" s="149"/>
      <c r="QIG52" s="149"/>
      <c r="QIL52" s="149"/>
      <c r="QIQ52" s="149"/>
      <c r="QIV52" s="149"/>
      <c r="QJA52" s="149"/>
      <c r="QJF52" s="149"/>
      <c r="QJK52" s="149"/>
      <c r="QJP52" s="149"/>
      <c r="QJU52" s="149"/>
      <c r="QJZ52" s="149"/>
      <c r="QKE52" s="149"/>
      <c r="QKJ52" s="149"/>
      <c r="QKO52" s="149"/>
      <c r="QKT52" s="149"/>
      <c r="QKY52" s="149"/>
      <c r="QLD52" s="149"/>
      <c r="QLI52" s="149"/>
      <c r="QLN52" s="149"/>
      <c r="QLS52" s="149"/>
      <c r="QLX52" s="149"/>
      <c r="QMC52" s="149"/>
      <c r="QMH52" s="149"/>
      <c r="QMM52" s="149"/>
      <c r="QMR52" s="149"/>
      <c r="QMW52" s="149"/>
      <c r="QNB52" s="149"/>
      <c r="QNG52" s="149"/>
      <c r="QNL52" s="149"/>
      <c r="QNQ52" s="149"/>
      <c r="QNV52" s="149"/>
      <c r="QOA52" s="149"/>
      <c r="QOF52" s="149"/>
      <c r="QOK52" s="149"/>
      <c r="QOP52" s="149"/>
      <c r="QOU52" s="149"/>
      <c r="QOZ52" s="149"/>
      <c r="QPE52" s="149"/>
      <c r="QPJ52" s="149"/>
      <c r="QPO52" s="149"/>
      <c r="QPT52" s="149"/>
      <c r="QPY52" s="149"/>
      <c r="QQD52" s="149"/>
      <c r="QQI52" s="149"/>
      <c r="QQN52" s="149"/>
      <c r="QQS52" s="149"/>
      <c r="QQX52" s="149"/>
      <c r="QRC52" s="149"/>
      <c r="QRH52" s="149"/>
      <c r="QRM52" s="149"/>
      <c r="QRR52" s="149"/>
      <c r="QRW52" s="149"/>
      <c r="QSB52" s="149"/>
      <c r="QSG52" s="149"/>
      <c r="QSL52" s="149"/>
      <c r="QSQ52" s="149"/>
      <c r="QSV52" s="149"/>
      <c r="QTA52" s="149"/>
      <c r="QTF52" s="149"/>
      <c r="QTK52" s="149"/>
      <c r="QTP52" s="149"/>
      <c r="QTU52" s="149"/>
      <c r="QTZ52" s="149"/>
      <c r="QUE52" s="149"/>
      <c r="QUJ52" s="149"/>
      <c r="QUO52" s="149"/>
      <c r="QUT52" s="149"/>
      <c r="QUY52" s="149"/>
      <c r="QVD52" s="149"/>
      <c r="QVI52" s="149"/>
      <c r="QVN52" s="149"/>
      <c r="QVS52" s="149"/>
      <c r="QVX52" s="149"/>
      <c r="QWC52" s="149"/>
      <c r="QWH52" s="149"/>
      <c r="QWM52" s="149"/>
      <c r="QWR52" s="149"/>
      <c r="QWW52" s="149"/>
      <c r="QXB52" s="149"/>
      <c r="QXG52" s="149"/>
      <c r="QXL52" s="149"/>
      <c r="QXQ52" s="149"/>
      <c r="QXV52" s="149"/>
      <c r="QYA52" s="149"/>
      <c r="QYF52" s="149"/>
      <c r="QYK52" s="149"/>
      <c r="QYP52" s="149"/>
      <c r="QYU52" s="149"/>
      <c r="QYZ52" s="149"/>
      <c r="QZE52" s="149"/>
      <c r="QZJ52" s="149"/>
      <c r="QZO52" s="149"/>
      <c r="QZT52" s="149"/>
      <c r="QZY52" s="149"/>
      <c r="RAD52" s="149"/>
      <c r="RAI52" s="149"/>
      <c r="RAN52" s="149"/>
      <c r="RAS52" s="149"/>
      <c r="RAX52" s="149"/>
      <c r="RBC52" s="149"/>
      <c r="RBH52" s="149"/>
      <c r="RBM52" s="149"/>
      <c r="RBR52" s="149"/>
      <c r="RBW52" s="149"/>
      <c r="RCB52" s="149"/>
      <c r="RCG52" s="149"/>
      <c r="RCL52" s="149"/>
      <c r="RCQ52" s="149"/>
      <c r="RCV52" s="149"/>
      <c r="RDA52" s="149"/>
      <c r="RDF52" s="149"/>
      <c r="RDK52" s="149"/>
      <c r="RDP52" s="149"/>
      <c r="RDU52" s="149"/>
      <c r="RDZ52" s="149"/>
      <c r="REE52" s="149"/>
      <c r="REJ52" s="149"/>
      <c r="REO52" s="149"/>
      <c r="RET52" s="149"/>
      <c r="REY52" s="149"/>
      <c r="RFD52" s="149"/>
      <c r="RFI52" s="149"/>
      <c r="RFN52" s="149"/>
      <c r="RFS52" s="149"/>
      <c r="RFX52" s="149"/>
      <c r="RGC52" s="149"/>
      <c r="RGH52" s="149"/>
      <c r="RGM52" s="149"/>
      <c r="RGR52" s="149"/>
      <c r="RGW52" s="149"/>
      <c r="RHB52" s="149"/>
      <c r="RHG52" s="149"/>
      <c r="RHL52" s="149"/>
      <c r="RHQ52" s="149"/>
      <c r="RHV52" s="149"/>
      <c r="RIA52" s="149"/>
      <c r="RIF52" s="149"/>
      <c r="RIK52" s="149"/>
      <c r="RIP52" s="149"/>
      <c r="RIU52" s="149"/>
      <c r="RIZ52" s="149"/>
      <c r="RJE52" s="149"/>
      <c r="RJJ52" s="149"/>
      <c r="RJO52" s="149"/>
      <c r="RJT52" s="149"/>
      <c r="RJY52" s="149"/>
      <c r="RKD52" s="149"/>
      <c r="RKI52" s="149"/>
      <c r="RKN52" s="149"/>
      <c r="RKS52" s="149"/>
      <c r="RKX52" s="149"/>
      <c r="RLC52" s="149"/>
      <c r="RLH52" s="149"/>
      <c r="RLM52" s="149"/>
      <c r="RLR52" s="149"/>
      <c r="RLW52" s="149"/>
      <c r="RMB52" s="149"/>
      <c r="RMG52" s="149"/>
      <c r="RML52" s="149"/>
      <c r="RMQ52" s="149"/>
      <c r="RMV52" s="149"/>
      <c r="RNA52" s="149"/>
      <c r="RNF52" s="149"/>
      <c r="RNK52" s="149"/>
      <c r="RNP52" s="149"/>
      <c r="RNU52" s="149"/>
      <c r="RNZ52" s="149"/>
      <c r="ROE52" s="149"/>
      <c r="ROJ52" s="149"/>
      <c r="ROO52" s="149"/>
      <c r="ROT52" s="149"/>
      <c r="ROY52" s="149"/>
      <c r="RPD52" s="149"/>
      <c r="RPI52" s="149"/>
      <c r="RPN52" s="149"/>
      <c r="RPS52" s="149"/>
      <c r="RPX52" s="149"/>
      <c r="RQC52" s="149"/>
      <c r="RQH52" s="149"/>
      <c r="RQM52" s="149"/>
      <c r="RQR52" s="149"/>
      <c r="RQW52" s="149"/>
      <c r="RRB52" s="149"/>
      <c r="RRG52" s="149"/>
      <c r="RRL52" s="149"/>
      <c r="RRQ52" s="149"/>
      <c r="RRV52" s="149"/>
      <c r="RSA52" s="149"/>
      <c r="RSF52" s="149"/>
      <c r="RSK52" s="149"/>
      <c r="RSP52" s="149"/>
      <c r="RSU52" s="149"/>
      <c r="RSZ52" s="149"/>
      <c r="RTE52" s="149"/>
      <c r="RTJ52" s="149"/>
      <c r="RTO52" s="149"/>
      <c r="RTT52" s="149"/>
      <c r="RTY52" s="149"/>
      <c r="RUD52" s="149"/>
      <c r="RUI52" s="149"/>
      <c r="RUN52" s="149"/>
      <c r="RUS52" s="149"/>
      <c r="RUX52" s="149"/>
      <c r="RVC52" s="149"/>
      <c r="RVH52" s="149"/>
      <c r="RVM52" s="149"/>
      <c r="RVR52" s="149"/>
      <c r="RVW52" s="149"/>
      <c r="RWB52" s="149"/>
      <c r="RWG52" s="149"/>
      <c r="RWL52" s="149"/>
      <c r="RWQ52" s="149"/>
      <c r="RWV52" s="149"/>
      <c r="RXA52" s="149"/>
      <c r="RXF52" s="149"/>
      <c r="RXK52" s="149"/>
      <c r="RXP52" s="149"/>
      <c r="RXU52" s="149"/>
      <c r="RXZ52" s="149"/>
      <c r="RYE52" s="149"/>
      <c r="RYJ52" s="149"/>
      <c r="RYO52" s="149"/>
      <c r="RYT52" s="149"/>
      <c r="RYY52" s="149"/>
      <c r="RZD52" s="149"/>
      <c r="RZI52" s="149"/>
      <c r="RZN52" s="149"/>
      <c r="RZS52" s="149"/>
      <c r="RZX52" s="149"/>
      <c r="SAC52" s="149"/>
      <c r="SAH52" s="149"/>
      <c r="SAM52" s="149"/>
      <c r="SAR52" s="149"/>
      <c r="SAW52" s="149"/>
      <c r="SBB52" s="149"/>
      <c r="SBG52" s="149"/>
      <c r="SBL52" s="149"/>
      <c r="SBQ52" s="149"/>
      <c r="SBV52" s="149"/>
      <c r="SCA52" s="149"/>
      <c r="SCF52" s="149"/>
      <c r="SCK52" s="149"/>
      <c r="SCP52" s="149"/>
      <c r="SCU52" s="149"/>
      <c r="SCZ52" s="149"/>
      <c r="SDE52" s="149"/>
      <c r="SDJ52" s="149"/>
      <c r="SDO52" s="149"/>
      <c r="SDT52" s="149"/>
      <c r="SDY52" s="149"/>
      <c r="SED52" s="149"/>
      <c r="SEI52" s="149"/>
      <c r="SEN52" s="149"/>
      <c r="SES52" s="149"/>
      <c r="SEX52" s="149"/>
      <c r="SFC52" s="149"/>
      <c r="SFH52" s="149"/>
      <c r="SFM52" s="149"/>
      <c r="SFR52" s="149"/>
      <c r="SFW52" s="149"/>
      <c r="SGB52" s="149"/>
      <c r="SGG52" s="149"/>
      <c r="SGL52" s="149"/>
      <c r="SGQ52" s="149"/>
      <c r="SGV52" s="149"/>
      <c r="SHA52" s="149"/>
      <c r="SHF52" s="149"/>
      <c r="SHK52" s="149"/>
      <c r="SHP52" s="149"/>
      <c r="SHU52" s="149"/>
      <c r="SHZ52" s="149"/>
      <c r="SIE52" s="149"/>
      <c r="SIJ52" s="149"/>
      <c r="SIO52" s="149"/>
      <c r="SIT52" s="149"/>
      <c r="SIY52" s="149"/>
      <c r="SJD52" s="149"/>
      <c r="SJI52" s="149"/>
      <c r="SJN52" s="149"/>
      <c r="SJS52" s="149"/>
      <c r="SJX52" s="149"/>
      <c r="SKC52" s="149"/>
      <c r="SKH52" s="149"/>
      <c r="SKM52" s="149"/>
      <c r="SKR52" s="149"/>
      <c r="SKW52" s="149"/>
      <c r="SLB52" s="149"/>
      <c r="SLG52" s="149"/>
      <c r="SLL52" s="149"/>
      <c r="SLQ52" s="149"/>
      <c r="SLV52" s="149"/>
      <c r="SMA52" s="149"/>
      <c r="SMF52" s="149"/>
      <c r="SMK52" s="149"/>
      <c r="SMP52" s="149"/>
      <c r="SMU52" s="149"/>
      <c r="SMZ52" s="149"/>
      <c r="SNE52" s="149"/>
      <c r="SNJ52" s="149"/>
      <c r="SNO52" s="149"/>
      <c r="SNT52" s="149"/>
      <c r="SNY52" s="149"/>
      <c r="SOD52" s="149"/>
      <c r="SOI52" s="149"/>
      <c r="SON52" s="149"/>
      <c r="SOS52" s="149"/>
      <c r="SOX52" s="149"/>
      <c r="SPC52" s="149"/>
      <c r="SPH52" s="149"/>
      <c r="SPM52" s="149"/>
      <c r="SPR52" s="149"/>
      <c r="SPW52" s="149"/>
      <c r="SQB52" s="149"/>
      <c r="SQG52" s="149"/>
      <c r="SQL52" s="149"/>
      <c r="SQQ52" s="149"/>
      <c r="SQV52" s="149"/>
      <c r="SRA52" s="149"/>
      <c r="SRF52" s="149"/>
      <c r="SRK52" s="149"/>
      <c r="SRP52" s="149"/>
      <c r="SRU52" s="149"/>
      <c r="SRZ52" s="149"/>
      <c r="SSE52" s="149"/>
      <c r="SSJ52" s="149"/>
      <c r="SSO52" s="149"/>
      <c r="SST52" s="149"/>
      <c r="SSY52" s="149"/>
      <c r="STD52" s="149"/>
      <c r="STI52" s="149"/>
      <c r="STN52" s="149"/>
      <c r="STS52" s="149"/>
      <c r="STX52" s="149"/>
      <c r="SUC52" s="149"/>
      <c r="SUH52" s="149"/>
      <c r="SUM52" s="149"/>
      <c r="SUR52" s="149"/>
      <c r="SUW52" s="149"/>
      <c r="SVB52" s="149"/>
      <c r="SVG52" s="149"/>
      <c r="SVL52" s="149"/>
      <c r="SVQ52" s="149"/>
      <c r="SVV52" s="149"/>
      <c r="SWA52" s="149"/>
      <c r="SWF52" s="149"/>
      <c r="SWK52" s="149"/>
      <c r="SWP52" s="149"/>
      <c r="SWU52" s="149"/>
      <c r="SWZ52" s="149"/>
      <c r="SXE52" s="149"/>
      <c r="SXJ52" s="149"/>
      <c r="SXO52" s="149"/>
      <c r="SXT52" s="149"/>
      <c r="SXY52" s="149"/>
      <c r="SYD52" s="149"/>
      <c r="SYI52" s="149"/>
      <c r="SYN52" s="149"/>
      <c r="SYS52" s="149"/>
      <c r="SYX52" s="149"/>
      <c r="SZC52" s="149"/>
      <c r="SZH52" s="149"/>
      <c r="SZM52" s="149"/>
      <c r="SZR52" s="149"/>
      <c r="SZW52" s="149"/>
      <c r="TAB52" s="149"/>
      <c r="TAG52" s="149"/>
      <c r="TAL52" s="149"/>
      <c r="TAQ52" s="149"/>
      <c r="TAV52" s="149"/>
      <c r="TBA52" s="149"/>
      <c r="TBF52" s="149"/>
      <c r="TBK52" s="149"/>
      <c r="TBP52" s="149"/>
      <c r="TBU52" s="149"/>
      <c r="TBZ52" s="149"/>
      <c r="TCE52" s="149"/>
      <c r="TCJ52" s="149"/>
      <c r="TCO52" s="149"/>
      <c r="TCT52" s="149"/>
      <c r="TCY52" s="149"/>
      <c r="TDD52" s="149"/>
      <c r="TDI52" s="149"/>
      <c r="TDN52" s="149"/>
      <c r="TDS52" s="149"/>
      <c r="TDX52" s="149"/>
      <c r="TEC52" s="149"/>
      <c r="TEH52" s="149"/>
      <c r="TEM52" s="149"/>
      <c r="TER52" s="149"/>
      <c r="TEW52" s="149"/>
      <c r="TFB52" s="149"/>
      <c r="TFG52" s="149"/>
      <c r="TFL52" s="149"/>
      <c r="TFQ52" s="149"/>
      <c r="TFV52" s="149"/>
      <c r="TGA52" s="149"/>
      <c r="TGF52" s="149"/>
      <c r="TGK52" s="149"/>
      <c r="TGP52" s="149"/>
      <c r="TGU52" s="149"/>
      <c r="TGZ52" s="149"/>
      <c r="THE52" s="149"/>
      <c r="THJ52" s="149"/>
      <c r="THO52" s="149"/>
      <c r="THT52" s="149"/>
      <c r="THY52" s="149"/>
      <c r="TID52" s="149"/>
      <c r="TII52" s="149"/>
      <c r="TIN52" s="149"/>
      <c r="TIS52" s="149"/>
      <c r="TIX52" s="149"/>
      <c r="TJC52" s="149"/>
      <c r="TJH52" s="149"/>
      <c r="TJM52" s="149"/>
      <c r="TJR52" s="149"/>
      <c r="TJW52" s="149"/>
      <c r="TKB52" s="149"/>
      <c r="TKG52" s="149"/>
      <c r="TKL52" s="149"/>
      <c r="TKQ52" s="149"/>
      <c r="TKV52" s="149"/>
      <c r="TLA52" s="149"/>
      <c r="TLF52" s="149"/>
      <c r="TLK52" s="149"/>
      <c r="TLP52" s="149"/>
      <c r="TLU52" s="149"/>
      <c r="TLZ52" s="149"/>
      <c r="TME52" s="149"/>
      <c r="TMJ52" s="149"/>
      <c r="TMO52" s="149"/>
      <c r="TMT52" s="149"/>
      <c r="TMY52" s="149"/>
      <c r="TND52" s="149"/>
      <c r="TNI52" s="149"/>
      <c r="TNN52" s="149"/>
      <c r="TNS52" s="149"/>
      <c r="TNX52" s="149"/>
      <c r="TOC52" s="149"/>
      <c r="TOH52" s="149"/>
      <c r="TOM52" s="149"/>
      <c r="TOR52" s="149"/>
      <c r="TOW52" s="149"/>
      <c r="TPB52" s="149"/>
      <c r="TPG52" s="149"/>
      <c r="TPL52" s="149"/>
      <c r="TPQ52" s="149"/>
      <c r="TPV52" s="149"/>
      <c r="TQA52" s="149"/>
      <c r="TQF52" s="149"/>
      <c r="TQK52" s="149"/>
      <c r="TQP52" s="149"/>
      <c r="TQU52" s="149"/>
      <c r="TQZ52" s="149"/>
      <c r="TRE52" s="149"/>
      <c r="TRJ52" s="149"/>
      <c r="TRO52" s="149"/>
      <c r="TRT52" s="149"/>
      <c r="TRY52" s="149"/>
      <c r="TSD52" s="149"/>
      <c r="TSI52" s="149"/>
      <c r="TSN52" s="149"/>
      <c r="TSS52" s="149"/>
      <c r="TSX52" s="149"/>
      <c r="TTC52" s="149"/>
      <c r="TTH52" s="149"/>
      <c r="TTM52" s="149"/>
      <c r="TTR52" s="149"/>
      <c r="TTW52" s="149"/>
      <c r="TUB52" s="149"/>
      <c r="TUG52" s="149"/>
      <c r="TUL52" s="149"/>
      <c r="TUQ52" s="149"/>
      <c r="TUV52" s="149"/>
      <c r="TVA52" s="149"/>
      <c r="TVF52" s="149"/>
      <c r="TVK52" s="149"/>
      <c r="TVP52" s="149"/>
      <c r="TVU52" s="149"/>
      <c r="TVZ52" s="149"/>
      <c r="TWE52" s="149"/>
      <c r="TWJ52" s="149"/>
      <c r="TWO52" s="149"/>
      <c r="TWT52" s="149"/>
      <c r="TWY52" s="149"/>
      <c r="TXD52" s="149"/>
      <c r="TXI52" s="149"/>
      <c r="TXN52" s="149"/>
      <c r="TXS52" s="149"/>
      <c r="TXX52" s="149"/>
      <c r="TYC52" s="149"/>
      <c r="TYH52" s="149"/>
      <c r="TYM52" s="149"/>
      <c r="TYR52" s="149"/>
      <c r="TYW52" s="149"/>
      <c r="TZB52" s="149"/>
      <c r="TZG52" s="149"/>
      <c r="TZL52" s="149"/>
      <c r="TZQ52" s="149"/>
      <c r="TZV52" s="149"/>
      <c r="UAA52" s="149"/>
      <c r="UAF52" s="149"/>
      <c r="UAK52" s="149"/>
      <c r="UAP52" s="149"/>
      <c r="UAU52" s="149"/>
      <c r="UAZ52" s="149"/>
      <c r="UBE52" s="149"/>
      <c r="UBJ52" s="149"/>
      <c r="UBO52" s="149"/>
      <c r="UBT52" s="149"/>
      <c r="UBY52" s="149"/>
      <c r="UCD52" s="149"/>
      <c r="UCI52" s="149"/>
      <c r="UCN52" s="149"/>
      <c r="UCS52" s="149"/>
      <c r="UCX52" s="149"/>
      <c r="UDC52" s="149"/>
      <c r="UDH52" s="149"/>
      <c r="UDM52" s="149"/>
      <c r="UDR52" s="149"/>
      <c r="UDW52" s="149"/>
      <c r="UEB52" s="149"/>
      <c r="UEG52" s="149"/>
      <c r="UEL52" s="149"/>
      <c r="UEQ52" s="149"/>
      <c r="UEV52" s="149"/>
      <c r="UFA52" s="149"/>
      <c r="UFF52" s="149"/>
      <c r="UFK52" s="149"/>
      <c r="UFP52" s="149"/>
      <c r="UFU52" s="149"/>
      <c r="UFZ52" s="149"/>
      <c r="UGE52" s="149"/>
      <c r="UGJ52" s="149"/>
      <c r="UGO52" s="149"/>
      <c r="UGT52" s="149"/>
      <c r="UGY52" s="149"/>
      <c r="UHD52" s="149"/>
      <c r="UHI52" s="149"/>
      <c r="UHN52" s="149"/>
      <c r="UHS52" s="149"/>
      <c r="UHX52" s="149"/>
      <c r="UIC52" s="149"/>
      <c r="UIH52" s="149"/>
      <c r="UIM52" s="149"/>
      <c r="UIR52" s="149"/>
      <c r="UIW52" s="149"/>
      <c r="UJB52" s="149"/>
      <c r="UJG52" s="149"/>
      <c r="UJL52" s="149"/>
      <c r="UJQ52" s="149"/>
      <c r="UJV52" s="149"/>
      <c r="UKA52" s="149"/>
      <c r="UKF52" s="149"/>
      <c r="UKK52" s="149"/>
      <c r="UKP52" s="149"/>
      <c r="UKU52" s="149"/>
      <c r="UKZ52" s="149"/>
      <c r="ULE52" s="149"/>
      <c r="ULJ52" s="149"/>
      <c r="ULO52" s="149"/>
      <c r="ULT52" s="149"/>
      <c r="ULY52" s="149"/>
      <c r="UMD52" s="149"/>
      <c r="UMI52" s="149"/>
      <c r="UMN52" s="149"/>
      <c r="UMS52" s="149"/>
      <c r="UMX52" s="149"/>
      <c r="UNC52" s="149"/>
      <c r="UNH52" s="149"/>
      <c r="UNM52" s="149"/>
      <c r="UNR52" s="149"/>
      <c r="UNW52" s="149"/>
      <c r="UOB52" s="149"/>
      <c r="UOG52" s="149"/>
      <c r="UOL52" s="149"/>
      <c r="UOQ52" s="149"/>
      <c r="UOV52" s="149"/>
      <c r="UPA52" s="149"/>
      <c r="UPF52" s="149"/>
      <c r="UPK52" s="149"/>
      <c r="UPP52" s="149"/>
      <c r="UPU52" s="149"/>
      <c r="UPZ52" s="149"/>
      <c r="UQE52" s="149"/>
      <c r="UQJ52" s="149"/>
      <c r="UQO52" s="149"/>
      <c r="UQT52" s="149"/>
      <c r="UQY52" s="149"/>
      <c r="URD52" s="149"/>
      <c r="URI52" s="149"/>
      <c r="URN52" s="149"/>
      <c r="URS52" s="149"/>
      <c r="URX52" s="149"/>
      <c r="USC52" s="149"/>
      <c r="USH52" s="149"/>
      <c r="USM52" s="149"/>
      <c r="USR52" s="149"/>
      <c r="USW52" s="149"/>
      <c r="UTB52" s="149"/>
      <c r="UTG52" s="149"/>
      <c r="UTL52" s="149"/>
      <c r="UTQ52" s="149"/>
      <c r="UTV52" s="149"/>
      <c r="UUA52" s="149"/>
      <c r="UUF52" s="149"/>
      <c r="UUK52" s="149"/>
      <c r="UUP52" s="149"/>
      <c r="UUU52" s="149"/>
      <c r="UUZ52" s="149"/>
      <c r="UVE52" s="149"/>
      <c r="UVJ52" s="149"/>
      <c r="UVO52" s="149"/>
      <c r="UVT52" s="149"/>
      <c r="UVY52" s="149"/>
      <c r="UWD52" s="149"/>
      <c r="UWI52" s="149"/>
      <c r="UWN52" s="149"/>
      <c r="UWS52" s="149"/>
      <c r="UWX52" s="149"/>
      <c r="UXC52" s="149"/>
      <c r="UXH52" s="149"/>
      <c r="UXM52" s="149"/>
      <c r="UXR52" s="149"/>
      <c r="UXW52" s="149"/>
      <c r="UYB52" s="149"/>
      <c r="UYG52" s="149"/>
      <c r="UYL52" s="149"/>
      <c r="UYQ52" s="149"/>
      <c r="UYV52" s="149"/>
      <c r="UZA52" s="149"/>
      <c r="UZF52" s="149"/>
      <c r="UZK52" s="149"/>
      <c r="UZP52" s="149"/>
      <c r="UZU52" s="149"/>
      <c r="UZZ52" s="149"/>
      <c r="VAE52" s="149"/>
      <c r="VAJ52" s="149"/>
      <c r="VAO52" s="149"/>
      <c r="VAT52" s="149"/>
      <c r="VAY52" s="149"/>
      <c r="VBD52" s="149"/>
      <c r="VBI52" s="149"/>
      <c r="VBN52" s="149"/>
      <c r="VBS52" s="149"/>
      <c r="VBX52" s="149"/>
      <c r="VCC52" s="149"/>
      <c r="VCH52" s="149"/>
      <c r="VCM52" s="149"/>
      <c r="VCR52" s="149"/>
      <c r="VCW52" s="149"/>
      <c r="VDB52" s="149"/>
      <c r="VDG52" s="149"/>
      <c r="VDL52" s="149"/>
      <c r="VDQ52" s="149"/>
      <c r="VDV52" s="149"/>
      <c r="VEA52" s="149"/>
      <c r="VEF52" s="149"/>
      <c r="VEK52" s="149"/>
      <c r="VEP52" s="149"/>
      <c r="VEU52" s="149"/>
      <c r="VEZ52" s="149"/>
      <c r="VFE52" s="149"/>
      <c r="VFJ52" s="149"/>
      <c r="VFO52" s="149"/>
      <c r="VFT52" s="149"/>
      <c r="VFY52" s="149"/>
      <c r="VGD52" s="149"/>
      <c r="VGI52" s="149"/>
      <c r="VGN52" s="149"/>
      <c r="VGS52" s="149"/>
      <c r="VGX52" s="149"/>
      <c r="VHC52" s="149"/>
      <c r="VHH52" s="149"/>
      <c r="VHM52" s="149"/>
      <c r="VHR52" s="149"/>
      <c r="VHW52" s="149"/>
      <c r="VIB52" s="149"/>
      <c r="VIG52" s="149"/>
      <c r="VIL52" s="149"/>
      <c r="VIQ52" s="149"/>
      <c r="VIV52" s="149"/>
      <c r="VJA52" s="149"/>
      <c r="VJF52" s="149"/>
      <c r="VJK52" s="149"/>
      <c r="VJP52" s="149"/>
      <c r="VJU52" s="149"/>
      <c r="VJZ52" s="149"/>
      <c r="VKE52" s="149"/>
      <c r="VKJ52" s="149"/>
      <c r="VKO52" s="149"/>
      <c r="VKT52" s="149"/>
      <c r="VKY52" s="149"/>
      <c r="VLD52" s="149"/>
      <c r="VLI52" s="149"/>
      <c r="VLN52" s="149"/>
      <c r="VLS52" s="149"/>
      <c r="VLX52" s="149"/>
      <c r="VMC52" s="149"/>
      <c r="VMH52" s="149"/>
      <c r="VMM52" s="149"/>
      <c r="VMR52" s="149"/>
      <c r="VMW52" s="149"/>
      <c r="VNB52" s="149"/>
      <c r="VNG52" s="149"/>
      <c r="VNL52" s="149"/>
      <c r="VNQ52" s="149"/>
      <c r="VNV52" s="149"/>
      <c r="VOA52" s="149"/>
      <c r="VOF52" s="149"/>
      <c r="VOK52" s="149"/>
      <c r="VOP52" s="149"/>
      <c r="VOU52" s="149"/>
      <c r="VOZ52" s="149"/>
      <c r="VPE52" s="149"/>
      <c r="VPJ52" s="149"/>
      <c r="VPO52" s="149"/>
      <c r="VPT52" s="149"/>
      <c r="VPY52" s="149"/>
      <c r="VQD52" s="149"/>
      <c r="VQI52" s="149"/>
      <c r="VQN52" s="149"/>
      <c r="VQS52" s="149"/>
      <c r="VQX52" s="149"/>
      <c r="VRC52" s="149"/>
      <c r="VRH52" s="149"/>
      <c r="VRM52" s="149"/>
      <c r="VRR52" s="149"/>
      <c r="VRW52" s="149"/>
      <c r="VSB52" s="149"/>
      <c r="VSG52" s="149"/>
      <c r="VSL52" s="149"/>
      <c r="VSQ52" s="149"/>
      <c r="VSV52" s="149"/>
      <c r="VTA52" s="149"/>
      <c r="VTF52" s="149"/>
      <c r="VTK52" s="149"/>
      <c r="VTP52" s="149"/>
      <c r="VTU52" s="149"/>
      <c r="VTZ52" s="149"/>
      <c r="VUE52" s="149"/>
      <c r="VUJ52" s="149"/>
      <c r="VUO52" s="149"/>
      <c r="VUT52" s="149"/>
      <c r="VUY52" s="149"/>
      <c r="VVD52" s="149"/>
      <c r="VVI52" s="149"/>
      <c r="VVN52" s="149"/>
      <c r="VVS52" s="149"/>
      <c r="VVX52" s="149"/>
      <c r="VWC52" s="149"/>
      <c r="VWH52" s="149"/>
      <c r="VWM52" s="149"/>
      <c r="VWR52" s="149"/>
      <c r="VWW52" s="149"/>
      <c r="VXB52" s="149"/>
      <c r="VXG52" s="149"/>
      <c r="VXL52" s="149"/>
      <c r="VXQ52" s="149"/>
      <c r="VXV52" s="149"/>
      <c r="VYA52" s="149"/>
      <c r="VYF52" s="149"/>
      <c r="VYK52" s="149"/>
      <c r="VYP52" s="149"/>
      <c r="VYU52" s="149"/>
      <c r="VYZ52" s="149"/>
      <c r="VZE52" s="149"/>
      <c r="VZJ52" s="149"/>
      <c r="VZO52" s="149"/>
      <c r="VZT52" s="149"/>
      <c r="VZY52" s="149"/>
      <c r="WAD52" s="149"/>
      <c r="WAI52" s="149"/>
      <c r="WAN52" s="149"/>
      <c r="WAS52" s="149"/>
      <c r="WAX52" s="149"/>
      <c r="WBC52" s="149"/>
      <c r="WBH52" s="149"/>
      <c r="WBM52" s="149"/>
      <c r="WBR52" s="149"/>
      <c r="WBW52" s="149"/>
      <c r="WCB52" s="149"/>
      <c r="WCG52" s="149"/>
      <c r="WCL52" s="149"/>
      <c r="WCQ52" s="149"/>
      <c r="WCV52" s="149"/>
      <c r="WDA52" s="149"/>
      <c r="WDF52" s="149"/>
      <c r="WDK52" s="149"/>
      <c r="WDP52" s="149"/>
      <c r="WDU52" s="149"/>
      <c r="WDZ52" s="149"/>
      <c r="WEE52" s="149"/>
      <c r="WEJ52" s="149"/>
      <c r="WEO52" s="149"/>
      <c r="WET52" s="149"/>
      <c r="WEY52" s="149"/>
      <c r="WFD52" s="149"/>
      <c r="WFI52" s="149"/>
      <c r="WFN52" s="149"/>
      <c r="WFS52" s="149"/>
      <c r="WFX52" s="149"/>
      <c r="WGC52" s="149"/>
      <c r="WGH52" s="149"/>
      <c r="WGM52" s="149"/>
      <c r="WGR52" s="149"/>
      <c r="WGW52" s="149"/>
      <c r="WHB52" s="149"/>
      <c r="WHG52" s="149"/>
      <c r="WHL52" s="149"/>
      <c r="WHQ52" s="149"/>
      <c r="WHV52" s="149"/>
      <c r="WIA52" s="149"/>
      <c r="WIF52" s="149"/>
      <c r="WIK52" s="149"/>
      <c r="WIP52" s="149"/>
      <c r="WIU52" s="149"/>
      <c r="WIZ52" s="149"/>
      <c r="WJE52" s="149"/>
      <c r="WJJ52" s="149"/>
      <c r="WJO52" s="149"/>
      <c r="WJT52" s="149"/>
      <c r="WJY52" s="149"/>
      <c r="WKD52" s="149"/>
      <c r="WKI52" s="149"/>
      <c r="WKN52" s="149"/>
      <c r="WKS52" s="149"/>
      <c r="WKX52" s="149"/>
      <c r="WLC52" s="149"/>
      <c r="WLH52" s="149"/>
      <c r="WLM52" s="149"/>
      <c r="WLR52" s="149"/>
      <c r="WLW52" s="149"/>
      <c r="WMB52" s="149"/>
      <c r="WMG52" s="149"/>
      <c r="WML52" s="149"/>
      <c r="WMQ52" s="149"/>
      <c r="WMV52" s="149"/>
      <c r="WNA52" s="149"/>
      <c r="WNF52" s="149"/>
      <c r="WNK52" s="149"/>
      <c r="WNP52" s="149"/>
      <c r="WNU52" s="149"/>
      <c r="WNZ52" s="149"/>
      <c r="WOE52" s="149"/>
      <c r="WOJ52" s="149"/>
      <c r="WOO52" s="149"/>
      <c r="WOT52" s="149"/>
      <c r="WOY52" s="149"/>
      <c r="WPD52" s="149"/>
      <c r="WPI52" s="149"/>
      <c r="WPN52" s="149"/>
      <c r="WPS52" s="149"/>
      <c r="WPX52" s="149"/>
      <c r="WQC52" s="149"/>
      <c r="WQH52" s="149"/>
      <c r="WQM52" s="149"/>
      <c r="WQR52" s="149"/>
      <c r="WQW52" s="149"/>
      <c r="WRB52" s="149"/>
      <c r="WRG52" s="149"/>
      <c r="WRL52" s="149"/>
      <c r="WRQ52" s="149"/>
      <c r="WRV52" s="149"/>
      <c r="WSA52" s="149"/>
      <c r="WSF52" s="149"/>
      <c r="WSK52" s="149"/>
      <c r="WSP52" s="149"/>
      <c r="WSU52" s="149"/>
      <c r="WSZ52" s="149"/>
      <c r="WTE52" s="149"/>
      <c r="WTJ52" s="149"/>
      <c r="WTO52" s="149"/>
      <c r="WTT52" s="149"/>
      <c r="WTY52" s="149"/>
      <c r="WUD52" s="149"/>
      <c r="WUI52" s="149"/>
      <c r="WUN52" s="149"/>
      <c r="WUS52" s="149"/>
      <c r="WUX52" s="149"/>
      <c r="WVC52" s="149"/>
      <c r="WVH52" s="149"/>
      <c r="WVM52" s="149"/>
      <c r="WVR52" s="149"/>
      <c r="WVW52" s="149"/>
      <c r="WWB52" s="149"/>
      <c r="WWG52" s="149"/>
      <c r="WWL52" s="149"/>
      <c r="WWQ52" s="149"/>
      <c r="WWV52" s="149"/>
      <c r="WXA52" s="149"/>
      <c r="WXF52" s="149"/>
      <c r="WXK52" s="149"/>
      <c r="WXP52" s="149"/>
      <c r="WXU52" s="149"/>
      <c r="WXZ52" s="149"/>
      <c r="WYE52" s="149"/>
      <c r="WYJ52" s="149"/>
      <c r="WYO52" s="149"/>
      <c r="WYT52" s="149"/>
      <c r="WYY52" s="149"/>
      <c r="WZD52" s="149"/>
      <c r="WZI52" s="149"/>
      <c r="WZN52" s="149"/>
      <c r="WZS52" s="149"/>
      <c r="WZX52" s="149"/>
      <c r="XAC52" s="149"/>
      <c r="XAH52" s="149"/>
      <c r="XAM52" s="149"/>
      <c r="XAR52" s="149"/>
      <c r="XAW52" s="149"/>
      <c r="XBB52" s="149"/>
      <c r="XBG52" s="149"/>
      <c r="XBL52" s="149"/>
      <c r="XBQ52" s="149"/>
      <c r="XBV52" s="149"/>
      <c r="XCA52" s="149"/>
      <c r="XCF52" s="149"/>
      <c r="XCK52" s="149"/>
      <c r="XCP52" s="149"/>
      <c r="XCU52" s="149"/>
      <c r="XCZ52" s="149"/>
      <c r="XDE52" s="149"/>
      <c r="XDJ52" s="149"/>
      <c r="XDO52" s="149"/>
      <c r="XDT52" s="149"/>
      <c r="XDY52" s="149"/>
      <c r="XED52" s="149"/>
      <c r="XEI52" s="149"/>
      <c r="XEN52" s="149"/>
      <c r="XES52" s="149"/>
      <c r="XEX52" s="149"/>
      <c r="XFC52" s="149"/>
    </row>
    <row r="53" spans="1:1023 1028:2048 2053:3068 3073:4093 4098:5118 5123:6143 6148:7168 7173:8188 8193:9213 9218:10238 10243:11263 11268:12288 12293:13308 13313:14333 14338:15358 15363:16383" s="57" customFormat="1" x14ac:dyDescent="0.25">
      <c r="A53" s="57" t="s">
        <v>465</v>
      </c>
      <c r="B53" s="57" t="s">
        <v>2165</v>
      </c>
      <c r="C53" s="57" t="s">
        <v>2167</v>
      </c>
      <c r="D53" s="57" t="s">
        <v>2166</v>
      </c>
      <c r="E53" s="57" t="s">
        <v>955</v>
      </c>
      <c r="H53" s="149"/>
      <c r="M53" s="149"/>
      <c r="R53" s="149"/>
      <c r="W53" s="149"/>
      <c r="AB53" s="149"/>
      <c r="AG53" s="149"/>
      <c r="AL53" s="149"/>
      <c r="AQ53" s="149"/>
      <c r="AV53" s="149"/>
      <c r="BA53" s="149"/>
      <c r="BF53" s="149"/>
      <c r="BK53" s="149"/>
      <c r="BP53" s="149"/>
      <c r="BU53" s="149"/>
      <c r="BZ53" s="149"/>
      <c r="CE53" s="149"/>
      <c r="CJ53" s="149"/>
      <c r="CO53" s="149"/>
      <c r="CT53" s="149"/>
      <c r="CY53" s="149"/>
      <c r="DD53" s="149"/>
      <c r="DI53" s="149"/>
      <c r="DN53" s="149"/>
      <c r="DS53" s="149"/>
      <c r="DX53" s="149"/>
      <c r="EC53" s="149"/>
      <c r="EH53" s="149"/>
      <c r="EM53" s="149"/>
      <c r="ER53" s="149"/>
      <c r="EW53" s="149"/>
      <c r="FB53" s="149"/>
      <c r="FG53" s="149"/>
      <c r="FL53" s="149"/>
      <c r="FQ53" s="149"/>
      <c r="FV53" s="149"/>
      <c r="GA53" s="149"/>
      <c r="GF53" s="149"/>
      <c r="GK53" s="149"/>
      <c r="GP53" s="149"/>
      <c r="GU53" s="149"/>
      <c r="GZ53" s="149"/>
      <c r="HE53" s="149"/>
      <c r="HJ53" s="149"/>
      <c r="HO53" s="149"/>
      <c r="HT53" s="149"/>
      <c r="HY53" s="149"/>
      <c r="ID53" s="149"/>
      <c r="II53" s="149"/>
      <c r="IN53" s="149"/>
      <c r="IS53" s="149"/>
      <c r="IX53" s="149"/>
      <c r="JC53" s="149"/>
      <c r="JH53" s="149"/>
      <c r="JM53" s="149"/>
      <c r="JR53" s="149"/>
      <c r="JW53" s="149"/>
      <c r="KB53" s="149"/>
      <c r="KG53" s="149"/>
      <c r="KL53" s="149"/>
      <c r="KQ53" s="149"/>
      <c r="KV53" s="149"/>
      <c r="LA53" s="149"/>
      <c r="LF53" s="149"/>
      <c r="LK53" s="149"/>
      <c r="LP53" s="149"/>
      <c r="LU53" s="149"/>
      <c r="LZ53" s="149"/>
      <c r="ME53" s="149"/>
      <c r="MJ53" s="149"/>
      <c r="MO53" s="149"/>
      <c r="MT53" s="149"/>
      <c r="MY53" s="149"/>
      <c r="ND53" s="149"/>
      <c r="NI53" s="149"/>
      <c r="NN53" s="149"/>
      <c r="NS53" s="149"/>
      <c r="NX53" s="149"/>
      <c r="OC53" s="149"/>
      <c r="OH53" s="149"/>
      <c r="OM53" s="149"/>
      <c r="OR53" s="149"/>
      <c r="OW53" s="149"/>
      <c r="PB53" s="149"/>
      <c r="PG53" s="149"/>
      <c r="PL53" s="149"/>
      <c r="PQ53" s="149"/>
      <c r="PV53" s="149"/>
      <c r="QA53" s="149"/>
      <c r="QF53" s="149"/>
      <c r="QK53" s="149"/>
      <c r="QP53" s="149"/>
      <c r="QU53" s="149"/>
      <c r="QZ53" s="149"/>
      <c r="RE53" s="149"/>
      <c r="RJ53" s="149"/>
      <c r="RO53" s="149"/>
      <c r="RT53" s="149"/>
      <c r="RY53" s="149"/>
      <c r="SD53" s="149"/>
      <c r="SI53" s="149"/>
      <c r="SN53" s="149"/>
      <c r="SS53" s="149"/>
      <c r="SX53" s="149"/>
      <c r="TC53" s="149"/>
      <c r="TH53" s="149"/>
      <c r="TM53" s="149"/>
      <c r="TR53" s="149"/>
      <c r="TW53" s="149"/>
      <c r="UB53" s="149"/>
      <c r="UG53" s="149"/>
      <c r="UL53" s="149"/>
      <c r="UQ53" s="149"/>
      <c r="UV53" s="149"/>
      <c r="VA53" s="149"/>
      <c r="VF53" s="149"/>
      <c r="VK53" s="149"/>
      <c r="VP53" s="149"/>
      <c r="VU53" s="149"/>
      <c r="VZ53" s="149"/>
      <c r="WE53" s="149"/>
      <c r="WJ53" s="149"/>
      <c r="WO53" s="149"/>
      <c r="WT53" s="149"/>
      <c r="WY53" s="149"/>
      <c r="XD53" s="149"/>
      <c r="XI53" s="149"/>
      <c r="XN53" s="149"/>
      <c r="XS53" s="149"/>
      <c r="XX53" s="149"/>
      <c r="YC53" s="149"/>
      <c r="YH53" s="149"/>
      <c r="YM53" s="149"/>
      <c r="YR53" s="149"/>
      <c r="YW53" s="149"/>
      <c r="ZB53" s="149"/>
      <c r="ZG53" s="149"/>
      <c r="ZL53" s="149"/>
      <c r="ZQ53" s="149"/>
      <c r="ZV53" s="149"/>
      <c r="AAA53" s="149"/>
      <c r="AAF53" s="149"/>
      <c r="AAK53" s="149"/>
      <c r="AAP53" s="149"/>
      <c r="AAU53" s="149"/>
      <c r="AAZ53" s="149"/>
      <c r="ABE53" s="149"/>
      <c r="ABJ53" s="149"/>
      <c r="ABO53" s="149"/>
      <c r="ABT53" s="149"/>
      <c r="ABY53" s="149"/>
      <c r="ACD53" s="149"/>
      <c r="ACI53" s="149"/>
      <c r="ACN53" s="149"/>
      <c r="ACS53" s="149"/>
      <c r="ACX53" s="149"/>
      <c r="ADC53" s="149"/>
      <c r="ADH53" s="149"/>
      <c r="ADM53" s="149"/>
      <c r="ADR53" s="149"/>
      <c r="ADW53" s="149"/>
      <c r="AEB53" s="149"/>
      <c r="AEG53" s="149"/>
      <c r="AEL53" s="149"/>
      <c r="AEQ53" s="149"/>
      <c r="AEV53" s="149"/>
      <c r="AFA53" s="149"/>
      <c r="AFF53" s="149"/>
      <c r="AFK53" s="149"/>
      <c r="AFP53" s="149"/>
      <c r="AFU53" s="149"/>
      <c r="AFZ53" s="149"/>
      <c r="AGE53" s="149"/>
      <c r="AGJ53" s="149"/>
      <c r="AGO53" s="149"/>
      <c r="AGT53" s="149"/>
      <c r="AGY53" s="149"/>
      <c r="AHD53" s="149"/>
      <c r="AHI53" s="149"/>
      <c r="AHN53" s="149"/>
      <c r="AHS53" s="149"/>
      <c r="AHX53" s="149"/>
      <c r="AIC53" s="149"/>
      <c r="AIH53" s="149"/>
      <c r="AIM53" s="149"/>
      <c r="AIR53" s="149"/>
      <c r="AIW53" s="149"/>
      <c r="AJB53" s="149"/>
      <c r="AJG53" s="149"/>
      <c r="AJL53" s="149"/>
      <c r="AJQ53" s="149"/>
      <c r="AJV53" s="149"/>
      <c r="AKA53" s="149"/>
      <c r="AKF53" s="149"/>
      <c r="AKK53" s="149"/>
      <c r="AKP53" s="149"/>
      <c r="AKU53" s="149"/>
      <c r="AKZ53" s="149"/>
      <c r="ALE53" s="149"/>
      <c r="ALJ53" s="149"/>
      <c r="ALO53" s="149"/>
      <c r="ALT53" s="149"/>
      <c r="ALY53" s="149"/>
      <c r="AMD53" s="149"/>
      <c r="AMI53" s="149"/>
      <c r="AMN53" s="149"/>
      <c r="AMS53" s="149"/>
      <c r="AMX53" s="149"/>
      <c r="ANC53" s="149"/>
      <c r="ANH53" s="149"/>
      <c r="ANM53" s="149"/>
      <c r="ANR53" s="149"/>
      <c r="ANW53" s="149"/>
      <c r="AOB53" s="149"/>
      <c r="AOG53" s="149"/>
      <c r="AOL53" s="149"/>
      <c r="AOQ53" s="149"/>
      <c r="AOV53" s="149"/>
      <c r="APA53" s="149"/>
      <c r="APF53" s="149"/>
      <c r="APK53" s="149"/>
      <c r="APP53" s="149"/>
      <c r="APU53" s="149"/>
      <c r="APZ53" s="149"/>
      <c r="AQE53" s="149"/>
      <c r="AQJ53" s="149"/>
      <c r="AQO53" s="149"/>
      <c r="AQT53" s="149"/>
      <c r="AQY53" s="149"/>
      <c r="ARD53" s="149"/>
      <c r="ARI53" s="149"/>
      <c r="ARN53" s="149"/>
      <c r="ARS53" s="149"/>
      <c r="ARX53" s="149"/>
      <c r="ASC53" s="149"/>
      <c r="ASH53" s="149"/>
      <c r="ASM53" s="149"/>
      <c r="ASR53" s="149"/>
      <c r="ASW53" s="149"/>
      <c r="ATB53" s="149"/>
      <c r="ATG53" s="149"/>
      <c r="ATL53" s="149"/>
      <c r="ATQ53" s="149"/>
      <c r="ATV53" s="149"/>
      <c r="AUA53" s="149"/>
      <c r="AUF53" s="149"/>
      <c r="AUK53" s="149"/>
      <c r="AUP53" s="149"/>
      <c r="AUU53" s="149"/>
      <c r="AUZ53" s="149"/>
      <c r="AVE53" s="149"/>
      <c r="AVJ53" s="149"/>
      <c r="AVO53" s="149"/>
      <c r="AVT53" s="149"/>
      <c r="AVY53" s="149"/>
      <c r="AWD53" s="149"/>
      <c r="AWI53" s="149"/>
      <c r="AWN53" s="149"/>
      <c r="AWS53" s="149"/>
      <c r="AWX53" s="149"/>
      <c r="AXC53" s="149"/>
      <c r="AXH53" s="149"/>
      <c r="AXM53" s="149"/>
      <c r="AXR53" s="149"/>
      <c r="AXW53" s="149"/>
      <c r="AYB53" s="149"/>
      <c r="AYG53" s="149"/>
      <c r="AYL53" s="149"/>
      <c r="AYQ53" s="149"/>
      <c r="AYV53" s="149"/>
      <c r="AZA53" s="149"/>
      <c r="AZF53" s="149"/>
      <c r="AZK53" s="149"/>
      <c r="AZP53" s="149"/>
      <c r="AZU53" s="149"/>
      <c r="AZZ53" s="149"/>
      <c r="BAE53" s="149"/>
      <c r="BAJ53" s="149"/>
      <c r="BAO53" s="149"/>
      <c r="BAT53" s="149"/>
      <c r="BAY53" s="149"/>
      <c r="BBD53" s="149"/>
      <c r="BBI53" s="149"/>
      <c r="BBN53" s="149"/>
      <c r="BBS53" s="149"/>
      <c r="BBX53" s="149"/>
      <c r="BCC53" s="149"/>
      <c r="BCH53" s="149"/>
      <c r="BCM53" s="149"/>
      <c r="BCR53" s="149"/>
      <c r="BCW53" s="149"/>
      <c r="BDB53" s="149"/>
      <c r="BDG53" s="149"/>
      <c r="BDL53" s="149"/>
      <c r="BDQ53" s="149"/>
      <c r="BDV53" s="149"/>
      <c r="BEA53" s="149"/>
      <c r="BEF53" s="149"/>
      <c r="BEK53" s="149"/>
      <c r="BEP53" s="149"/>
      <c r="BEU53" s="149"/>
      <c r="BEZ53" s="149"/>
      <c r="BFE53" s="149"/>
      <c r="BFJ53" s="149"/>
      <c r="BFO53" s="149"/>
      <c r="BFT53" s="149"/>
      <c r="BFY53" s="149"/>
      <c r="BGD53" s="149"/>
      <c r="BGI53" s="149"/>
      <c r="BGN53" s="149"/>
      <c r="BGS53" s="149"/>
      <c r="BGX53" s="149"/>
      <c r="BHC53" s="149"/>
      <c r="BHH53" s="149"/>
      <c r="BHM53" s="149"/>
      <c r="BHR53" s="149"/>
      <c r="BHW53" s="149"/>
      <c r="BIB53" s="149"/>
      <c r="BIG53" s="149"/>
      <c r="BIL53" s="149"/>
      <c r="BIQ53" s="149"/>
      <c r="BIV53" s="149"/>
      <c r="BJA53" s="149"/>
      <c r="BJF53" s="149"/>
      <c r="BJK53" s="149"/>
      <c r="BJP53" s="149"/>
      <c r="BJU53" s="149"/>
      <c r="BJZ53" s="149"/>
      <c r="BKE53" s="149"/>
      <c r="BKJ53" s="149"/>
      <c r="BKO53" s="149"/>
      <c r="BKT53" s="149"/>
      <c r="BKY53" s="149"/>
      <c r="BLD53" s="149"/>
      <c r="BLI53" s="149"/>
      <c r="BLN53" s="149"/>
      <c r="BLS53" s="149"/>
      <c r="BLX53" s="149"/>
      <c r="BMC53" s="149"/>
      <c r="BMH53" s="149"/>
      <c r="BMM53" s="149"/>
      <c r="BMR53" s="149"/>
      <c r="BMW53" s="149"/>
      <c r="BNB53" s="149"/>
      <c r="BNG53" s="149"/>
      <c r="BNL53" s="149"/>
      <c r="BNQ53" s="149"/>
      <c r="BNV53" s="149"/>
      <c r="BOA53" s="149"/>
      <c r="BOF53" s="149"/>
      <c r="BOK53" s="149"/>
      <c r="BOP53" s="149"/>
      <c r="BOU53" s="149"/>
      <c r="BOZ53" s="149"/>
      <c r="BPE53" s="149"/>
      <c r="BPJ53" s="149"/>
      <c r="BPO53" s="149"/>
      <c r="BPT53" s="149"/>
      <c r="BPY53" s="149"/>
      <c r="BQD53" s="149"/>
      <c r="BQI53" s="149"/>
      <c r="BQN53" s="149"/>
      <c r="BQS53" s="149"/>
      <c r="BQX53" s="149"/>
      <c r="BRC53" s="149"/>
      <c r="BRH53" s="149"/>
      <c r="BRM53" s="149"/>
      <c r="BRR53" s="149"/>
      <c r="BRW53" s="149"/>
      <c r="BSB53" s="149"/>
      <c r="BSG53" s="149"/>
      <c r="BSL53" s="149"/>
      <c r="BSQ53" s="149"/>
      <c r="BSV53" s="149"/>
      <c r="BTA53" s="149"/>
      <c r="BTF53" s="149"/>
      <c r="BTK53" s="149"/>
      <c r="BTP53" s="149"/>
      <c r="BTU53" s="149"/>
      <c r="BTZ53" s="149"/>
      <c r="BUE53" s="149"/>
      <c r="BUJ53" s="149"/>
      <c r="BUO53" s="149"/>
      <c r="BUT53" s="149"/>
      <c r="BUY53" s="149"/>
      <c r="BVD53" s="149"/>
      <c r="BVI53" s="149"/>
      <c r="BVN53" s="149"/>
      <c r="BVS53" s="149"/>
      <c r="BVX53" s="149"/>
      <c r="BWC53" s="149"/>
      <c r="BWH53" s="149"/>
      <c r="BWM53" s="149"/>
      <c r="BWR53" s="149"/>
      <c r="BWW53" s="149"/>
      <c r="BXB53" s="149"/>
      <c r="BXG53" s="149"/>
      <c r="BXL53" s="149"/>
      <c r="BXQ53" s="149"/>
      <c r="BXV53" s="149"/>
      <c r="BYA53" s="149"/>
      <c r="BYF53" s="149"/>
      <c r="BYK53" s="149"/>
      <c r="BYP53" s="149"/>
      <c r="BYU53" s="149"/>
      <c r="BYZ53" s="149"/>
      <c r="BZE53" s="149"/>
      <c r="BZJ53" s="149"/>
      <c r="BZO53" s="149"/>
      <c r="BZT53" s="149"/>
      <c r="BZY53" s="149"/>
      <c r="CAD53" s="149"/>
      <c r="CAI53" s="149"/>
      <c r="CAN53" s="149"/>
      <c r="CAS53" s="149"/>
      <c r="CAX53" s="149"/>
      <c r="CBC53" s="149"/>
      <c r="CBH53" s="149"/>
      <c r="CBM53" s="149"/>
      <c r="CBR53" s="149"/>
      <c r="CBW53" s="149"/>
      <c r="CCB53" s="149"/>
      <c r="CCG53" s="149"/>
      <c r="CCL53" s="149"/>
      <c r="CCQ53" s="149"/>
      <c r="CCV53" s="149"/>
      <c r="CDA53" s="149"/>
      <c r="CDF53" s="149"/>
      <c r="CDK53" s="149"/>
      <c r="CDP53" s="149"/>
      <c r="CDU53" s="149"/>
      <c r="CDZ53" s="149"/>
      <c r="CEE53" s="149"/>
      <c r="CEJ53" s="149"/>
      <c r="CEO53" s="149"/>
      <c r="CET53" s="149"/>
      <c r="CEY53" s="149"/>
      <c r="CFD53" s="149"/>
      <c r="CFI53" s="149"/>
      <c r="CFN53" s="149"/>
      <c r="CFS53" s="149"/>
      <c r="CFX53" s="149"/>
      <c r="CGC53" s="149"/>
      <c r="CGH53" s="149"/>
      <c r="CGM53" s="149"/>
      <c r="CGR53" s="149"/>
      <c r="CGW53" s="149"/>
      <c r="CHB53" s="149"/>
      <c r="CHG53" s="149"/>
      <c r="CHL53" s="149"/>
      <c r="CHQ53" s="149"/>
      <c r="CHV53" s="149"/>
      <c r="CIA53" s="149"/>
      <c r="CIF53" s="149"/>
      <c r="CIK53" s="149"/>
      <c r="CIP53" s="149"/>
      <c r="CIU53" s="149"/>
      <c r="CIZ53" s="149"/>
      <c r="CJE53" s="149"/>
      <c r="CJJ53" s="149"/>
      <c r="CJO53" s="149"/>
      <c r="CJT53" s="149"/>
      <c r="CJY53" s="149"/>
      <c r="CKD53" s="149"/>
      <c r="CKI53" s="149"/>
      <c r="CKN53" s="149"/>
      <c r="CKS53" s="149"/>
      <c r="CKX53" s="149"/>
      <c r="CLC53" s="149"/>
      <c r="CLH53" s="149"/>
      <c r="CLM53" s="149"/>
      <c r="CLR53" s="149"/>
      <c r="CLW53" s="149"/>
      <c r="CMB53" s="149"/>
      <c r="CMG53" s="149"/>
      <c r="CML53" s="149"/>
      <c r="CMQ53" s="149"/>
      <c r="CMV53" s="149"/>
      <c r="CNA53" s="149"/>
      <c r="CNF53" s="149"/>
      <c r="CNK53" s="149"/>
      <c r="CNP53" s="149"/>
      <c r="CNU53" s="149"/>
      <c r="CNZ53" s="149"/>
      <c r="COE53" s="149"/>
      <c r="COJ53" s="149"/>
      <c r="COO53" s="149"/>
      <c r="COT53" s="149"/>
      <c r="COY53" s="149"/>
      <c r="CPD53" s="149"/>
      <c r="CPI53" s="149"/>
      <c r="CPN53" s="149"/>
      <c r="CPS53" s="149"/>
      <c r="CPX53" s="149"/>
      <c r="CQC53" s="149"/>
      <c r="CQH53" s="149"/>
      <c r="CQM53" s="149"/>
      <c r="CQR53" s="149"/>
      <c r="CQW53" s="149"/>
      <c r="CRB53" s="149"/>
      <c r="CRG53" s="149"/>
      <c r="CRL53" s="149"/>
      <c r="CRQ53" s="149"/>
      <c r="CRV53" s="149"/>
      <c r="CSA53" s="149"/>
      <c r="CSF53" s="149"/>
      <c r="CSK53" s="149"/>
      <c r="CSP53" s="149"/>
      <c r="CSU53" s="149"/>
      <c r="CSZ53" s="149"/>
      <c r="CTE53" s="149"/>
      <c r="CTJ53" s="149"/>
      <c r="CTO53" s="149"/>
      <c r="CTT53" s="149"/>
      <c r="CTY53" s="149"/>
      <c r="CUD53" s="149"/>
      <c r="CUI53" s="149"/>
      <c r="CUN53" s="149"/>
      <c r="CUS53" s="149"/>
      <c r="CUX53" s="149"/>
      <c r="CVC53" s="149"/>
      <c r="CVH53" s="149"/>
      <c r="CVM53" s="149"/>
      <c r="CVR53" s="149"/>
      <c r="CVW53" s="149"/>
      <c r="CWB53" s="149"/>
      <c r="CWG53" s="149"/>
      <c r="CWL53" s="149"/>
      <c r="CWQ53" s="149"/>
      <c r="CWV53" s="149"/>
      <c r="CXA53" s="149"/>
      <c r="CXF53" s="149"/>
      <c r="CXK53" s="149"/>
      <c r="CXP53" s="149"/>
      <c r="CXU53" s="149"/>
      <c r="CXZ53" s="149"/>
      <c r="CYE53" s="149"/>
      <c r="CYJ53" s="149"/>
      <c r="CYO53" s="149"/>
      <c r="CYT53" s="149"/>
      <c r="CYY53" s="149"/>
      <c r="CZD53" s="149"/>
      <c r="CZI53" s="149"/>
      <c r="CZN53" s="149"/>
      <c r="CZS53" s="149"/>
      <c r="CZX53" s="149"/>
      <c r="DAC53" s="149"/>
      <c r="DAH53" s="149"/>
      <c r="DAM53" s="149"/>
      <c r="DAR53" s="149"/>
      <c r="DAW53" s="149"/>
      <c r="DBB53" s="149"/>
      <c r="DBG53" s="149"/>
      <c r="DBL53" s="149"/>
      <c r="DBQ53" s="149"/>
      <c r="DBV53" s="149"/>
      <c r="DCA53" s="149"/>
      <c r="DCF53" s="149"/>
      <c r="DCK53" s="149"/>
      <c r="DCP53" s="149"/>
      <c r="DCU53" s="149"/>
      <c r="DCZ53" s="149"/>
      <c r="DDE53" s="149"/>
      <c r="DDJ53" s="149"/>
      <c r="DDO53" s="149"/>
      <c r="DDT53" s="149"/>
      <c r="DDY53" s="149"/>
      <c r="DED53" s="149"/>
      <c r="DEI53" s="149"/>
      <c r="DEN53" s="149"/>
      <c r="DES53" s="149"/>
      <c r="DEX53" s="149"/>
      <c r="DFC53" s="149"/>
      <c r="DFH53" s="149"/>
      <c r="DFM53" s="149"/>
      <c r="DFR53" s="149"/>
      <c r="DFW53" s="149"/>
      <c r="DGB53" s="149"/>
      <c r="DGG53" s="149"/>
      <c r="DGL53" s="149"/>
      <c r="DGQ53" s="149"/>
      <c r="DGV53" s="149"/>
      <c r="DHA53" s="149"/>
      <c r="DHF53" s="149"/>
      <c r="DHK53" s="149"/>
      <c r="DHP53" s="149"/>
      <c r="DHU53" s="149"/>
      <c r="DHZ53" s="149"/>
      <c r="DIE53" s="149"/>
      <c r="DIJ53" s="149"/>
      <c r="DIO53" s="149"/>
      <c r="DIT53" s="149"/>
      <c r="DIY53" s="149"/>
      <c r="DJD53" s="149"/>
      <c r="DJI53" s="149"/>
      <c r="DJN53" s="149"/>
      <c r="DJS53" s="149"/>
      <c r="DJX53" s="149"/>
      <c r="DKC53" s="149"/>
      <c r="DKH53" s="149"/>
      <c r="DKM53" s="149"/>
      <c r="DKR53" s="149"/>
      <c r="DKW53" s="149"/>
      <c r="DLB53" s="149"/>
      <c r="DLG53" s="149"/>
      <c r="DLL53" s="149"/>
      <c r="DLQ53" s="149"/>
      <c r="DLV53" s="149"/>
      <c r="DMA53" s="149"/>
      <c r="DMF53" s="149"/>
      <c r="DMK53" s="149"/>
      <c r="DMP53" s="149"/>
      <c r="DMU53" s="149"/>
      <c r="DMZ53" s="149"/>
      <c r="DNE53" s="149"/>
      <c r="DNJ53" s="149"/>
      <c r="DNO53" s="149"/>
      <c r="DNT53" s="149"/>
      <c r="DNY53" s="149"/>
      <c r="DOD53" s="149"/>
      <c r="DOI53" s="149"/>
      <c r="DON53" s="149"/>
      <c r="DOS53" s="149"/>
      <c r="DOX53" s="149"/>
      <c r="DPC53" s="149"/>
      <c r="DPH53" s="149"/>
      <c r="DPM53" s="149"/>
      <c r="DPR53" s="149"/>
      <c r="DPW53" s="149"/>
      <c r="DQB53" s="149"/>
      <c r="DQG53" s="149"/>
      <c r="DQL53" s="149"/>
      <c r="DQQ53" s="149"/>
      <c r="DQV53" s="149"/>
      <c r="DRA53" s="149"/>
      <c r="DRF53" s="149"/>
      <c r="DRK53" s="149"/>
      <c r="DRP53" s="149"/>
      <c r="DRU53" s="149"/>
      <c r="DRZ53" s="149"/>
      <c r="DSE53" s="149"/>
      <c r="DSJ53" s="149"/>
      <c r="DSO53" s="149"/>
      <c r="DST53" s="149"/>
      <c r="DSY53" s="149"/>
      <c r="DTD53" s="149"/>
      <c r="DTI53" s="149"/>
      <c r="DTN53" s="149"/>
      <c r="DTS53" s="149"/>
      <c r="DTX53" s="149"/>
      <c r="DUC53" s="149"/>
      <c r="DUH53" s="149"/>
      <c r="DUM53" s="149"/>
      <c r="DUR53" s="149"/>
      <c r="DUW53" s="149"/>
      <c r="DVB53" s="149"/>
      <c r="DVG53" s="149"/>
      <c r="DVL53" s="149"/>
      <c r="DVQ53" s="149"/>
      <c r="DVV53" s="149"/>
      <c r="DWA53" s="149"/>
      <c r="DWF53" s="149"/>
      <c r="DWK53" s="149"/>
      <c r="DWP53" s="149"/>
      <c r="DWU53" s="149"/>
      <c r="DWZ53" s="149"/>
      <c r="DXE53" s="149"/>
      <c r="DXJ53" s="149"/>
      <c r="DXO53" s="149"/>
      <c r="DXT53" s="149"/>
      <c r="DXY53" s="149"/>
      <c r="DYD53" s="149"/>
      <c r="DYI53" s="149"/>
      <c r="DYN53" s="149"/>
      <c r="DYS53" s="149"/>
      <c r="DYX53" s="149"/>
      <c r="DZC53" s="149"/>
      <c r="DZH53" s="149"/>
      <c r="DZM53" s="149"/>
      <c r="DZR53" s="149"/>
      <c r="DZW53" s="149"/>
      <c r="EAB53" s="149"/>
      <c r="EAG53" s="149"/>
      <c r="EAL53" s="149"/>
      <c r="EAQ53" s="149"/>
      <c r="EAV53" s="149"/>
      <c r="EBA53" s="149"/>
      <c r="EBF53" s="149"/>
      <c r="EBK53" s="149"/>
      <c r="EBP53" s="149"/>
      <c r="EBU53" s="149"/>
      <c r="EBZ53" s="149"/>
      <c r="ECE53" s="149"/>
      <c r="ECJ53" s="149"/>
      <c r="ECO53" s="149"/>
      <c r="ECT53" s="149"/>
      <c r="ECY53" s="149"/>
      <c r="EDD53" s="149"/>
      <c r="EDI53" s="149"/>
      <c r="EDN53" s="149"/>
      <c r="EDS53" s="149"/>
      <c r="EDX53" s="149"/>
      <c r="EEC53" s="149"/>
      <c r="EEH53" s="149"/>
      <c r="EEM53" s="149"/>
      <c r="EER53" s="149"/>
      <c r="EEW53" s="149"/>
      <c r="EFB53" s="149"/>
      <c r="EFG53" s="149"/>
      <c r="EFL53" s="149"/>
      <c r="EFQ53" s="149"/>
      <c r="EFV53" s="149"/>
      <c r="EGA53" s="149"/>
      <c r="EGF53" s="149"/>
      <c r="EGK53" s="149"/>
      <c r="EGP53" s="149"/>
      <c r="EGU53" s="149"/>
      <c r="EGZ53" s="149"/>
      <c r="EHE53" s="149"/>
      <c r="EHJ53" s="149"/>
      <c r="EHO53" s="149"/>
      <c r="EHT53" s="149"/>
      <c r="EHY53" s="149"/>
      <c r="EID53" s="149"/>
      <c r="EII53" s="149"/>
      <c r="EIN53" s="149"/>
      <c r="EIS53" s="149"/>
      <c r="EIX53" s="149"/>
      <c r="EJC53" s="149"/>
      <c r="EJH53" s="149"/>
      <c r="EJM53" s="149"/>
      <c r="EJR53" s="149"/>
      <c r="EJW53" s="149"/>
      <c r="EKB53" s="149"/>
      <c r="EKG53" s="149"/>
      <c r="EKL53" s="149"/>
      <c r="EKQ53" s="149"/>
      <c r="EKV53" s="149"/>
      <c r="ELA53" s="149"/>
      <c r="ELF53" s="149"/>
      <c r="ELK53" s="149"/>
      <c r="ELP53" s="149"/>
      <c r="ELU53" s="149"/>
      <c r="ELZ53" s="149"/>
      <c r="EME53" s="149"/>
      <c r="EMJ53" s="149"/>
      <c r="EMO53" s="149"/>
      <c r="EMT53" s="149"/>
      <c r="EMY53" s="149"/>
      <c r="END53" s="149"/>
      <c r="ENI53" s="149"/>
      <c r="ENN53" s="149"/>
      <c r="ENS53" s="149"/>
      <c r="ENX53" s="149"/>
      <c r="EOC53" s="149"/>
      <c r="EOH53" s="149"/>
      <c r="EOM53" s="149"/>
      <c r="EOR53" s="149"/>
      <c r="EOW53" s="149"/>
      <c r="EPB53" s="149"/>
      <c r="EPG53" s="149"/>
      <c r="EPL53" s="149"/>
      <c r="EPQ53" s="149"/>
      <c r="EPV53" s="149"/>
      <c r="EQA53" s="149"/>
      <c r="EQF53" s="149"/>
      <c r="EQK53" s="149"/>
      <c r="EQP53" s="149"/>
      <c r="EQU53" s="149"/>
      <c r="EQZ53" s="149"/>
      <c r="ERE53" s="149"/>
      <c r="ERJ53" s="149"/>
      <c r="ERO53" s="149"/>
      <c r="ERT53" s="149"/>
      <c r="ERY53" s="149"/>
      <c r="ESD53" s="149"/>
      <c r="ESI53" s="149"/>
      <c r="ESN53" s="149"/>
      <c r="ESS53" s="149"/>
      <c r="ESX53" s="149"/>
      <c r="ETC53" s="149"/>
      <c r="ETH53" s="149"/>
      <c r="ETM53" s="149"/>
      <c r="ETR53" s="149"/>
      <c r="ETW53" s="149"/>
      <c r="EUB53" s="149"/>
      <c r="EUG53" s="149"/>
      <c r="EUL53" s="149"/>
      <c r="EUQ53" s="149"/>
      <c r="EUV53" s="149"/>
      <c r="EVA53" s="149"/>
      <c r="EVF53" s="149"/>
      <c r="EVK53" s="149"/>
      <c r="EVP53" s="149"/>
      <c r="EVU53" s="149"/>
      <c r="EVZ53" s="149"/>
      <c r="EWE53" s="149"/>
      <c r="EWJ53" s="149"/>
      <c r="EWO53" s="149"/>
      <c r="EWT53" s="149"/>
      <c r="EWY53" s="149"/>
      <c r="EXD53" s="149"/>
      <c r="EXI53" s="149"/>
      <c r="EXN53" s="149"/>
      <c r="EXS53" s="149"/>
      <c r="EXX53" s="149"/>
      <c r="EYC53" s="149"/>
      <c r="EYH53" s="149"/>
      <c r="EYM53" s="149"/>
      <c r="EYR53" s="149"/>
      <c r="EYW53" s="149"/>
      <c r="EZB53" s="149"/>
      <c r="EZG53" s="149"/>
      <c r="EZL53" s="149"/>
      <c r="EZQ53" s="149"/>
      <c r="EZV53" s="149"/>
      <c r="FAA53" s="149"/>
      <c r="FAF53" s="149"/>
      <c r="FAK53" s="149"/>
      <c r="FAP53" s="149"/>
      <c r="FAU53" s="149"/>
      <c r="FAZ53" s="149"/>
      <c r="FBE53" s="149"/>
      <c r="FBJ53" s="149"/>
      <c r="FBO53" s="149"/>
      <c r="FBT53" s="149"/>
      <c r="FBY53" s="149"/>
      <c r="FCD53" s="149"/>
      <c r="FCI53" s="149"/>
      <c r="FCN53" s="149"/>
      <c r="FCS53" s="149"/>
      <c r="FCX53" s="149"/>
      <c r="FDC53" s="149"/>
      <c r="FDH53" s="149"/>
      <c r="FDM53" s="149"/>
      <c r="FDR53" s="149"/>
      <c r="FDW53" s="149"/>
      <c r="FEB53" s="149"/>
      <c r="FEG53" s="149"/>
      <c r="FEL53" s="149"/>
      <c r="FEQ53" s="149"/>
      <c r="FEV53" s="149"/>
      <c r="FFA53" s="149"/>
      <c r="FFF53" s="149"/>
      <c r="FFK53" s="149"/>
      <c r="FFP53" s="149"/>
      <c r="FFU53" s="149"/>
      <c r="FFZ53" s="149"/>
      <c r="FGE53" s="149"/>
      <c r="FGJ53" s="149"/>
      <c r="FGO53" s="149"/>
      <c r="FGT53" s="149"/>
      <c r="FGY53" s="149"/>
      <c r="FHD53" s="149"/>
      <c r="FHI53" s="149"/>
      <c r="FHN53" s="149"/>
      <c r="FHS53" s="149"/>
      <c r="FHX53" s="149"/>
      <c r="FIC53" s="149"/>
      <c r="FIH53" s="149"/>
      <c r="FIM53" s="149"/>
      <c r="FIR53" s="149"/>
      <c r="FIW53" s="149"/>
      <c r="FJB53" s="149"/>
      <c r="FJG53" s="149"/>
      <c r="FJL53" s="149"/>
      <c r="FJQ53" s="149"/>
      <c r="FJV53" s="149"/>
      <c r="FKA53" s="149"/>
      <c r="FKF53" s="149"/>
      <c r="FKK53" s="149"/>
      <c r="FKP53" s="149"/>
      <c r="FKU53" s="149"/>
      <c r="FKZ53" s="149"/>
      <c r="FLE53" s="149"/>
      <c r="FLJ53" s="149"/>
      <c r="FLO53" s="149"/>
      <c r="FLT53" s="149"/>
      <c r="FLY53" s="149"/>
      <c r="FMD53" s="149"/>
      <c r="FMI53" s="149"/>
      <c r="FMN53" s="149"/>
      <c r="FMS53" s="149"/>
      <c r="FMX53" s="149"/>
      <c r="FNC53" s="149"/>
      <c r="FNH53" s="149"/>
      <c r="FNM53" s="149"/>
      <c r="FNR53" s="149"/>
      <c r="FNW53" s="149"/>
      <c r="FOB53" s="149"/>
      <c r="FOG53" s="149"/>
      <c r="FOL53" s="149"/>
      <c r="FOQ53" s="149"/>
      <c r="FOV53" s="149"/>
      <c r="FPA53" s="149"/>
      <c r="FPF53" s="149"/>
      <c r="FPK53" s="149"/>
      <c r="FPP53" s="149"/>
      <c r="FPU53" s="149"/>
      <c r="FPZ53" s="149"/>
      <c r="FQE53" s="149"/>
      <c r="FQJ53" s="149"/>
      <c r="FQO53" s="149"/>
      <c r="FQT53" s="149"/>
      <c r="FQY53" s="149"/>
      <c r="FRD53" s="149"/>
      <c r="FRI53" s="149"/>
      <c r="FRN53" s="149"/>
      <c r="FRS53" s="149"/>
      <c r="FRX53" s="149"/>
      <c r="FSC53" s="149"/>
      <c r="FSH53" s="149"/>
      <c r="FSM53" s="149"/>
      <c r="FSR53" s="149"/>
      <c r="FSW53" s="149"/>
      <c r="FTB53" s="149"/>
      <c r="FTG53" s="149"/>
      <c r="FTL53" s="149"/>
      <c r="FTQ53" s="149"/>
      <c r="FTV53" s="149"/>
      <c r="FUA53" s="149"/>
      <c r="FUF53" s="149"/>
      <c r="FUK53" s="149"/>
      <c r="FUP53" s="149"/>
      <c r="FUU53" s="149"/>
      <c r="FUZ53" s="149"/>
      <c r="FVE53" s="149"/>
      <c r="FVJ53" s="149"/>
      <c r="FVO53" s="149"/>
      <c r="FVT53" s="149"/>
      <c r="FVY53" s="149"/>
      <c r="FWD53" s="149"/>
      <c r="FWI53" s="149"/>
      <c r="FWN53" s="149"/>
      <c r="FWS53" s="149"/>
      <c r="FWX53" s="149"/>
      <c r="FXC53" s="149"/>
      <c r="FXH53" s="149"/>
      <c r="FXM53" s="149"/>
      <c r="FXR53" s="149"/>
      <c r="FXW53" s="149"/>
      <c r="FYB53" s="149"/>
      <c r="FYG53" s="149"/>
      <c r="FYL53" s="149"/>
      <c r="FYQ53" s="149"/>
      <c r="FYV53" s="149"/>
      <c r="FZA53" s="149"/>
      <c r="FZF53" s="149"/>
      <c r="FZK53" s="149"/>
      <c r="FZP53" s="149"/>
      <c r="FZU53" s="149"/>
      <c r="FZZ53" s="149"/>
      <c r="GAE53" s="149"/>
      <c r="GAJ53" s="149"/>
      <c r="GAO53" s="149"/>
      <c r="GAT53" s="149"/>
      <c r="GAY53" s="149"/>
      <c r="GBD53" s="149"/>
      <c r="GBI53" s="149"/>
      <c r="GBN53" s="149"/>
      <c r="GBS53" s="149"/>
      <c r="GBX53" s="149"/>
      <c r="GCC53" s="149"/>
      <c r="GCH53" s="149"/>
      <c r="GCM53" s="149"/>
      <c r="GCR53" s="149"/>
      <c r="GCW53" s="149"/>
      <c r="GDB53" s="149"/>
      <c r="GDG53" s="149"/>
      <c r="GDL53" s="149"/>
      <c r="GDQ53" s="149"/>
      <c r="GDV53" s="149"/>
      <c r="GEA53" s="149"/>
      <c r="GEF53" s="149"/>
      <c r="GEK53" s="149"/>
      <c r="GEP53" s="149"/>
      <c r="GEU53" s="149"/>
      <c r="GEZ53" s="149"/>
      <c r="GFE53" s="149"/>
      <c r="GFJ53" s="149"/>
      <c r="GFO53" s="149"/>
      <c r="GFT53" s="149"/>
      <c r="GFY53" s="149"/>
      <c r="GGD53" s="149"/>
      <c r="GGI53" s="149"/>
      <c r="GGN53" s="149"/>
      <c r="GGS53" s="149"/>
      <c r="GGX53" s="149"/>
      <c r="GHC53" s="149"/>
      <c r="GHH53" s="149"/>
      <c r="GHM53" s="149"/>
      <c r="GHR53" s="149"/>
      <c r="GHW53" s="149"/>
      <c r="GIB53" s="149"/>
      <c r="GIG53" s="149"/>
      <c r="GIL53" s="149"/>
      <c r="GIQ53" s="149"/>
      <c r="GIV53" s="149"/>
      <c r="GJA53" s="149"/>
      <c r="GJF53" s="149"/>
      <c r="GJK53" s="149"/>
      <c r="GJP53" s="149"/>
      <c r="GJU53" s="149"/>
      <c r="GJZ53" s="149"/>
      <c r="GKE53" s="149"/>
      <c r="GKJ53" s="149"/>
      <c r="GKO53" s="149"/>
      <c r="GKT53" s="149"/>
      <c r="GKY53" s="149"/>
      <c r="GLD53" s="149"/>
      <c r="GLI53" s="149"/>
      <c r="GLN53" s="149"/>
      <c r="GLS53" s="149"/>
      <c r="GLX53" s="149"/>
      <c r="GMC53" s="149"/>
      <c r="GMH53" s="149"/>
      <c r="GMM53" s="149"/>
      <c r="GMR53" s="149"/>
      <c r="GMW53" s="149"/>
      <c r="GNB53" s="149"/>
      <c r="GNG53" s="149"/>
      <c r="GNL53" s="149"/>
      <c r="GNQ53" s="149"/>
      <c r="GNV53" s="149"/>
      <c r="GOA53" s="149"/>
      <c r="GOF53" s="149"/>
      <c r="GOK53" s="149"/>
      <c r="GOP53" s="149"/>
      <c r="GOU53" s="149"/>
      <c r="GOZ53" s="149"/>
      <c r="GPE53" s="149"/>
      <c r="GPJ53" s="149"/>
      <c r="GPO53" s="149"/>
      <c r="GPT53" s="149"/>
      <c r="GPY53" s="149"/>
      <c r="GQD53" s="149"/>
      <c r="GQI53" s="149"/>
      <c r="GQN53" s="149"/>
      <c r="GQS53" s="149"/>
      <c r="GQX53" s="149"/>
      <c r="GRC53" s="149"/>
      <c r="GRH53" s="149"/>
      <c r="GRM53" s="149"/>
      <c r="GRR53" s="149"/>
      <c r="GRW53" s="149"/>
      <c r="GSB53" s="149"/>
      <c r="GSG53" s="149"/>
      <c r="GSL53" s="149"/>
      <c r="GSQ53" s="149"/>
      <c r="GSV53" s="149"/>
      <c r="GTA53" s="149"/>
      <c r="GTF53" s="149"/>
      <c r="GTK53" s="149"/>
      <c r="GTP53" s="149"/>
      <c r="GTU53" s="149"/>
      <c r="GTZ53" s="149"/>
      <c r="GUE53" s="149"/>
      <c r="GUJ53" s="149"/>
      <c r="GUO53" s="149"/>
      <c r="GUT53" s="149"/>
      <c r="GUY53" s="149"/>
      <c r="GVD53" s="149"/>
      <c r="GVI53" s="149"/>
      <c r="GVN53" s="149"/>
      <c r="GVS53" s="149"/>
      <c r="GVX53" s="149"/>
      <c r="GWC53" s="149"/>
      <c r="GWH53" s="149"/>
      <c r="GWM53" s="149"/>
      <c r="GWR53" s="149"/>
      <c r="GWW53" s="149"/>
      <c r="GXB53" s="149"/>
      <c r="GXG53" s="149"/>
      <c r="GXL53" s="149"/>
      <c r="GXQ53" s="149"/>
      <c r="GXV53" s="149"/>
      <c r="GYA53" s="149"/>
      <c r="GYF53" s="149"/>
      <c r="GYK53" s="149"/>
      <c r="GYP53" s="149"/>
      <c r="GYU53" s="149"/>
      <c r="GYZ53" s="149"/>
      <c r="GZE53" s="149"/>
      <c r="GZJ53" s="149"/>
      <c r="GZO53" s="149"/>
      <c r="GZT53" s="149"/>
      <c r="GZY53" s="149"/>
      <c r="HAD53" s="149"/>
      <c r="HAI53" s="149"/>
      <c r="HAN53" s="149"/>
      <c r="HAS53" s="149"/>
      <c r="HAX53" s="149"/>
      <c r="HBC53" s="149"/>
      <c r="HBH53" s="149"/>
      <c r="HBM53" s="149"/>
      <c r="HBR53" s="149"/>
      <c r="HBW53" s="149"/>
      <c r="HCB53" s="149"/>
      <c r="HCG53" s="149"/>
      <c r="HCL53" s="149"/>
      <c r="HCQ53" s="149"/>
      <c r="HCV53" s="149"/>
      <c r="HDA53" s="149"/>
      <c r="HDF53" s="149"/>
      <c r="HDK53" s="149"/>
      <c r="HDP53" s="149"/>
      <c r="HDU53" s="149"/>
      <c r="HDZ53" s="149"/>
      <c r="HEE53" s="149"/>
      <c r="HEJ53" s="149"/>
      <c r="HEO53" s="149"/>
      <c r="HET53" s="149"/>
      <c r="HEY53" s="149"/>
      <c r="HFD53" s="149"/>
      <c r="HFI53" s="149"/>
      <c r="HFN53" s="149"/>
      <c r="HFS53" s="149"/>
      <c r="HFX53" s="149"/>
      <c r="HGC53" s="149"/>
      <c r="HGH53" s="149"/>
      <c r="HGM53" s="149"/>
      <c r="HGR53" s="149"/>
      <c r="HGW53" s="149"/>
      <c r="HHB53" s="149"/>
      <c r="HHG53" s="149"/>
      <c r="HHL53" s="149"/>
      <c r="HHQ53" s="149"/>
      <c r="HHV53" s="149"/>
      <c r="HIA53" s="149"/>
      <c r="HIF53" s="149"/>
      <c r="HIK53" s="149"/>
      <c r="HIP53" s="149"/>
      <c r="HIU53" s="149"/>
      <c r="HIZ53" s="149"/>
      <c r="HJE53" s="149"/>
      <c r="HJJ53" s="149"/>
      <c r="HJO53" s="149"/>
      <c r="HJT53" s="149"/>
      <c r="HJY53" s="149"/>
      <c r="HKD53" s="149"/>
      <c r="HKI53" s="149"/>
      <c r="HKN53" s="149"/>
      <c r="HKS53" s="149"/>
      <c r="HKX53" s="149"/>
      <c r="HLC53" s="149"/>
      <c r="HLH53" s="149"/>
      <c r="HLM53" s="149"/>
      <c r="HLR53" s="149"/>
      <c r="HLW53" s="149"/>
      <c r="HMB53" s="149"/>
      <c r="HMG53" s="149"/>
      <c r="HML53" s="149"/>
      <c r="HMQ53" s="149"/>
      <c r="HMV53" s="149"/>
      <c r="HNA53" s="149"/>
      <c r="HNF53" s="149"/>
      <c r="HNK53" s="149"/>
      <c r="HNP53" s="149"/>
      <c r="HNU53" s="149"/>
      <c r="HNZ53" s="149"/>
      <c r="HOE53" s="149"/>
      <c r="HOJ53" s="149"/>
      <c r="HOO53" s="149"/>
      <c r="HOT53" s="149"/>
      <c r="HOY53" s="149"/>
      <c r="HPD53" s="149"/>
      <c r="HPI53" s="149"/>
      <c r="HPN53" s="149"/>
      <c r="HPS53" s="149"/>
      <c r="HPX53" s="149"/>
      <c r="HQC53" s="149"/>
      <c r="HQH53" s="149"/>
      <c r="HQM53" s="149"/>
      <c r="HQR53" s="149"/>
      <c r="HQW53" s="149"/>
      <c r="HRB53" s="149"/>
      <c r="HRG53" s="149"/>
      <c r="HRL53" s="149"/>
      <c r="HRQ53" s="149"/>
      <c r="HRV53" s="149"/>
      <c r="HSA53" s="149"/>
      <c r="HSF53" s="149"/>
      <c r="HSK53" s="149"/>
      <c r="HSP53" s="149"/>
      <c r="HSU53" s="149"/>
      <c r="HSZ53" s="149"/>
      <c r="HTE53" s="149"/>
      <c r="HTJ53" s="149"/>
      <c r="HTO53" s="149"/>
      <c r="HTT53" s="149"/>
      <c r="HTY53" s="149"/>
      <c r="HUD53" s="149"/>
      <c r="HUI53" s="149"/>
      <c r="HUN53" s="149"/>
      <c r="HUS53" s="149"/>
      <c r="HUX53" s="149"/>
      <c r="HVC53" s="149"/>
      <c r="HVH53" s="149"/>
      <c r="HVM53" s="149"/>
      <c r="HVR53" s="149"/>
      <c r="HVW53" s="149"/>
      <c r="HWB53" s="149"/>
      <c r="HWG53" s="149"/>
      <c r="HWL53" s="149"/>
      <c r="HWQ53" s="149"/>
      <c r="HWV53" s="149"/>
      <c r="HXA53" s="149"/>
      <c r="HXF53" s="149"/>
      <c r="HXK53" s="149"/>
      <c r="HXP53" s="149"/>
      <c r="HXU53" s="149"/>
      <c r="HXZ53" s="149"/>
      <c r="HYE53" s="149"/>
      <c r="HYJ53" s="149"/>
      <c r="HYO53" s="149"/>
      <c r="HYT53" s="149"/>
      <c r="HYY53" s="149"/>
      <c r="HZD53" s="149"/>
      <c r="HZI53" s="149"/>
      <c r="HZN53" s="149"/>
      <c r="HZS53" s="149"/>
      <c r="HZX53" s="149"/>
      <c r="IAC53" s="149"/>
      <c r="IAH53" s="149"/>
      <c r="IAM53" s="149"/>
      <c r="IAR53" s="149"/>
      <c r="IAW53" s="149"/>
      <c r="IBB53" s="149"/>
      <c r="IBG53" s="149"/>
      <c r="IBL53" s="149"/>
      <c r="IBQ53" s="149"/>
      <c r="IBV53" s="149"/>
      <c r="ICA53" s="149"/>
      <c r="ICF53" s="149"/>
      <c r="ICK53" s="149"/>
      <c r="ICP53" s="149"/>
      <c r="ICU53" s="149"/>
      <c r="ICZ53" s="149"/>
      <c r="IDE53" s="149"/>
      <c r="IDJ53" s="149"/>
      <c r="IDO53" s="149"/>
      <c r="IDT53" s="149"/>
      <c r="IDY53" s="149"/>
      <c r="IED53" s="149"/>
      <c r="IEI53" s="149"/>
      <c r="IEN53" s="149"/>
      <c r="IES53" s="149"/>
      <c r="IEX53" s="149"/>
      <c r="IFC53" s="149"/>
      <c r="IFH53" s="149"/>
      <c r="IFM53" s="149"/>
      <c r="IFR53" s="149"/>
      <c r="IFW53" s="149"/>
      <c r="IGB53" s="149"/>
      <c r="IGG53" s="149"/>
      <c r="IGL53" s="149"/>
      <c r="IGQ53" s="149"/>
      <c r="IGV53" s="149"/>
      <c r="IHA53" s="149"/>
      <c r="IHF53" s="149"/>
      <c r="IHK53" s="149"/>
      <c r="IHP53" s="149"/>
      <c r="IHU53" s="149"/>
      <c r="IHZ53" s="149"/>
      <c r="IIE53" s="149"/>
      <c r="IIJ53" s="149"/>
      <c r="IIO53" s="149"/>
      <c r="IIT53" s="149"/>
      <c r="IIY53" s="149"/>
      <c r="IJD53" s="149"/>
      <c r="IJI53" s="149"/>
      <c r="IJN53" s="149"/>
      <c r="IJS53" s="149"/>
      <c r="IJX53" s="149"/>
      <c r="IKC53" s="149"/>
      <c r="IKH53" s="149"/>
      <c r="IKM53" s="149"/>
      <c r="IKR53" s="149"/>
      <c r="IKW53" s="149"/>
      <c r="ILB53" s="149"/>
      <c r="ILG53" s="149"/>
      <c r="ILL53" s="149"/>
      <c r="ILQ53" s="149"/>
      <c r="ILV53" s="149"/>
      <c r="IMA53" s="149"/>
      <c r="IMF53" s="149"/>
      <c r="IMK53" s="149"/>
      <c r="IMP53" s="149"/>
      <c r="IMU53" s="149"/>
      <c r="IMZ53" s="149"/>
      <c r="INE53" s="149"/>
      <c r="INJ53" s="149"/>
      <c r="INO53" s="149"/>
      <c r="INT53" s="149"/>
      <c r="INY53" s="149"/>
      <c r="IOD53" s="149"/>
      <c r="IOI53" s="149"/>
      <c r="ION53" s="149"/>
      <c r="IOS53" s="149"/>
      <c r="IOX53" s="149"/>
      <c r="IPC53" s="149"/>
      <c r="IPH53" s="149"/>
      <c r="IPM53" s="149"/>
      <c r="IPR53" s="149"/>
      <c r="IPW53" s="149"/>
      <c r="IQB53" s="149"/>
      <c r="IQG53" s="149"/>
      <c r="IQL53" s="149"/>
      <c r="IQQ53" s="149"/>
      <c r="IQV53" s="149"/>
      <c r="IRA53" s="149"/>
      <c r="IRF53" s="149"/>
      <c r="IRK53" s="149"/>
      <c r="IRP53" s="149"/>
      <c r="IRU53" s="149"/>
      <c r="IRZ53" s="149"/>
      <c r="ISE53" s="149"/>
      <c r="ISJ53" s="149"/>
      <c r="ISO53" s="149"/>
      <c r="IST53" s="149"/>
      <c r="ISY53" s="149"/>
      <c r="ITD53" s="149"/>
      <c r="ITI53" s="149"/>
      <c r="ITN53" s="149"/>
      <c r="ITS53" s="149"/>
      <c r="ITX53" s="149"/>
      <c r="IUC53" s="149"/>
      <c r="IUH53" s="149"/>
      <c r="IUM53" s="149"/>
      <c r="IUR53" s="149"/>
      <c r="IUW53" s="149"/>
      <c r="IVB53" s="149"/>
      <c r="IVG53" s="149"/>
      <c r="IVL53" s="149"/>
      <c r="IVQ53" s="149"/>
      <c r="IVV53" s="149"/>
      <c r="IWA53" s="149"/>
      <c r="IWF53" s="149"/>
      <c r="IWK53" s="149"/>
      <c r="IWP53" s="149"/>
      <c r="IWU53" s="149"/>
      <c r="IWZ53" s="149"/>
      <c r="IXE53" s="149"/>
      <c r="IXJ53" s="149"/>
      <c r="IXO53" s="149"/>
      <c r="IXT53" s="149"/>
      <c r="IXY53" s="149"/>
      <c r="IYD53" s="149"/>
      <c r="IYI53" s="149"/>
      <c r="IYN53" s="149"/>
      <c r="IYS53" s="149"/>
      <c r="IYX53" s="149"/>
      <c r="IZC53" s="149"/>
      <c r="IZH53" s="149"/>
      <c r="IZM53" s="149"/>
      <c r="IZR53" s="149"/>
      <c r="IZW53" s="149"/>
      <c r="JAB53" s="149"/>
      <c r="JAG53" s="149"/>
      <c r="JAL53" s="149"/>
      <c r="JAQ53" s="149"/>
      <c r="JAV53" s="149"/>
      <c r="JBA53" s="149"/>
      <c r="JBF53" s="149"/>
      <c r="JBK53" s="149"/>
      <c r="JBP53" s="149"/>
      <c r="JBU53" s="149"/>
      <c r="JBZ53" s="149"/>
      <c r="JCE53" s="149"/>
      <c r="JCJ53" s="149"/>
      <c r="JCO53" s="149"/>
      <c r="JCT53" s="149"/>
      <c r="JCY53" s="149"/>
      <c r="JDD53" s="149"/>
      <c r="JDI53" s="149"/>
      <c r="JDN53" s="149"/>
      <c r="JDS53" s="149"/>
      <c r="JDX53" s="149"/>
      <c r="JEC53" s="149"/>
      <c r="JEH53" s="149"/>
      <c r="JEM53" s="149"/>
      <c r="JER53" s="149"/>
      <c r="JEW53" s="149"/>
      <c r="JFB53" s="149"/>
      <c r="JFG53" s="149"/>
      <c r="JFL53" s="149"/>
      <c r="JFQ53" s="149"/>
      <c r="JFV53" s="149"/>
      <c r="JGA53" s="149"/>
      <c r="JGF53" s="149"/>
      <c r="JGK53" s="149"/>
      <c r="JGP53" s="149"/>
      <c r="JGU53" s="149"/>
      <c r="JGZ53" s="149"/>
      <c r="JHE53" s="149"/>
      <c r="JHJ53" s="149"/>
      <c r="JHO53" s="149"/>
      <c r="JHT53" s="149"/>
      <c r="JHY53" s="149"/>
      <c r="JID53" s="149"/>
      <c r="JII53" s="149"/>
      <c r="JIN53" s="149"/>
      <c r="JIS53" s="149"/>
      <c r="JIX53" s="149"/>
      <c r="JJC53" s="149"/>
      <c r="JJH53" s="149"/>
      <c r="JJM53" s="149"/>
      <c r="JJR53" s="149"/>
      <c r="JJW53" s="149"/>
      <c r="JKB53" s="149"/>
      <c r="JKG53" s="149"/>
      <c r="JKL53" s="149"/>
      <c r="JKQ53" s="149"/>
      <c r="JKV53" s="149"/>
      <c r="JLA53" s="149"/>
      <c r="JLF53" s="149"/>
      <c r="JLK53" s="149"/>
      <c r="JLP53" s="149"/>
      <c r="JLU53" s="149"/>
      <c r="JLZ53" s="149"/>
      <c r="JME53" s="149"/>
      <c r="JMJ53" s="149"/>
      <c r="JMO53" s="149"/>
      <c r="JMT53" s="149"/>
      <c r="JMY53" s="149"/>
      <c r="JND53" s="149"/>
      <c r="JNI53" s="149"/>
      <c r="JNN53" s="149"/>
      <c r="JNS53" s="149"/>
      <c r="JNX53" s="149"/>
      <c r="JOC53" s="149"/>
      <c r="JOH53" s="149"/>
      <c r="JOM53" s="149"/>
      <c r="JOR53" s="149"/>
      <c r="JOW53" s="149"/>
      <c r="JPB53" s="149"/>
      <c r="JPG53" s="149"/>
      <c r="JPL53" s="149"/>
      <c r="JPQ53" s="149"/>
      <c r="JPV53" s="149"/>
      <c r="JQA53" s="149"/>
      <c r="JQF53" s="149"/>
      <c r="JQK53" s="149"/>
      <c r="JQP53" s="149"/>
      <c r="JQU53" s="149"/>
      <c r="JQZ53" s="149"/>
      <c r="JRE53" s="149"/>
      <c r="JRJ53" s="149"/>
      <c r="JRO53" s="149"/>
      <c r="JRT53" s="149"/>
      <c r="JRY53" s="149"/>
      <c r="JSD53" s="149"/>
      <c r="JSI53" s="149"/>
      <c r="JSN53" s="149"/>
      <c r="JSS53" s="149"/>
      <c r="JSX53" s="149"/>
      <c r="JTC53" s="149"/>
      <c r="JTH53" s="149"/>
      <c r="JTM53" s="149"/>
      <c r="JTR53" s="149"/>
      <c r="JTW53" s="149"/>
      <c r="JUB53" s="149"/>
      <c r="JUG53" s="149"/>
      <c r="JUL53" s="149"/>
      <c r="JUQ53" s="149"/>
      <c r="JUV53" s="149"/>
      <c r="JVA53" s="149"/>
      <c r="JVF53" s="149"/>
      <c r="JVK53" s="149"/>
      <c r="JVP53" s="149"/>
      <c r="JVU53" s="149"/>
      <c r="JVZ53" s="149"/>
      <c r="JWE53" s="149"/>
      <c r="JWJ53" s="149"/>
      <c r="JWO53" s="149"/>
      <c r="JWT53" s="149"/>
      <c r="JWY53" s="149"/>
      <c r="JXD53" s="149"/>
      <c r="JXI53" s="149"/>
      <c r="JXN53" s="149"/>
      <c r="JXS53" s="149"/>
      <c r="JXX53" s="149"/>
      <c r="JYC53" s="149"/>
      <c r="JYH53" s="149"/>
      <c r="JYM53" s="149"/>
      <c r="JYR53" s="149"/>
      <c r="JYW53" s="149"/>
      <c r="JZB53" s="149"/>
      <c r="JZG53" s="149"/>
      <c r="JZL53" s="149"/>
      <c r="JZQ53" s="149"/>
      <c r="JZV53" s="149"/>
      <c r="KAA53" s="149"/>
      <c r="KAF53" s="149"/>
      <c r="KAK53" s="149"/>
      <c r="KAP53" s="149"/>
      <c r="KAU53" s="149"/>
      <c r="KAZ53" s="149"/>
      <c r="KBE53" s="149"/>
      <c r="KBJ53" s="149"/>
      <c r="KBO53" s="149"/>
      <c r="KBT53" s="149"/>
      <c r="KBY53" s="149"/>
      <c r="KCD53" s="149"/>
      <c r="KCI53" s="149"/>
      <c r="KCN53" s="149"/>
      <c r="KCS53" s="149"/>
      <c r="KCX53" s="149"/>
      <c r="KDC53" s="149"/>
      <c r="KDH53" s="149"/>
      <c r="KDM53" s="149"/>
      <c r="KDR53" s="149"/>
      <c r="KDW53" s="149"/>
      <c r="KEB53" s="149"/>
      <c r="KEG53" s="149"/>
      <c r="KEL53" s="149"/>
      <c r="KEQ53" s="149"/>
      <c r="KEV53" s="149"/>
      <c r="KFA53" s="149"/>
      <c r="KFF53" s="149"/>
      <c r="KFK53" s="149"/>
      <c r="KFP53" s="149"/>
      <c r="KFU53" s="149"/>
      <c r="KFZ53" s="149"/>
      <c r="KGE53" s="149"/>
      <c r="KGJ53" s="149"/>
      <c r="KGO53" s="149"/>
      <c r="KGT53" s="149"/>
      <c r="KGY53" s="149"/>
      <c r="KHD53" s="149"/>
      <c r="KHI53" s="149"/>
      <c r="KHN53" s="149"/>
      <c r="KHS53" s="149"/>
      <c r="KHX53" s="149"/>
      <c r="KIC53" s="149"/>
      <c r="KIH53" s="149"/>
      <c r="KIM53" s="149"/>
      <c r="KIR53" s="149"/>
      <c r="KIW53" s="149"/>
      <c r="KJB53" s="149"/>
      <c r="KJG53" s="149"/>
      <c r="KJL53" s="149"/>
      <c r="KJQ53" s="149"/>
      <c r="KJV53" s="149"/>
      <c r="KKA53" s="149"/>
      <c r="KKF53" s="149"/>
      <c r="KKK53" s="149"/>
      <c r="KKP53" s="149"/>
      <c r="KKU53" s="149"/>
      <c r="KKZ53" s="149"/>
      <c r="KLE53" s="149"/>
      <c r="KLJ53" s="149"/>
      <c r="KLO53" s="149"/>
      <c r="KLT53" s="149"/>
      <c r="KLY53" s="149"/>
      <c r="KMD53" s="149"/>
      <c r="KMI53" s="149"/>
      <c r="KMN53" s="149"/>
      <c r="KMS53" s="149"/>
      <c r="KMX53" s="149"/>
      <c r="KNC53" s="149"/>
      <c r="KNH53" s="149"/>
      <c r="KNM53" s="149"/>
      <c r="KNR53" s="149"/>
      <c r="KNW53" s="149"/>
      <c r="KOB53" s="149"/>
      <c r="KOG53" s="149"/>
      <c r="KOL53" s="149"/>
      <c r="KOQ53" s="149"/>
      <c r="KOV53" s="149"/>
      <c r="KPA53" s="149"/>
      <c r="KPF53" s="149"/>
      <c r="KPK53" s="149"/>
      <c r="KPP53" s="149"/>
      <c r="KPU53" s="149"/>
      <c r="KPZ53" s="149"/>
      <c r="KQE53" s="149"/>
      <c r="KQJ53" s="149"/>
      <c r="KQO53" s="149"/>
      <c r="KQT53" s="149"/>
      <c r="KQY53" s="149"/>
      <c r="KRD53" s="149"/>
      <c r="KRI53" s="149"/>
      <c r="KRN53" s="149"/>
      <c r="KRS53" s="149"/>
      <c r="KRX53" s="149"/>
      <c r="KSC53" s="149"/>
      <c r="KSH53" s="149"/>
      <c r="KSM53" s="149"/>
      <c r="KSR53" s="149"/>
      <c r="KSW53" s="149"/>
      <c r="KTB53" s="149"/>
      <c r="KTG53" s="149"/>
      <c r="KTL53" s="149"/>
      <c r="KTQ53" s="149"/>
      <c r="KTV53" s="149"/>
      <c r="KUA53" s="149"/>
      <c r="KUF53" s="149"/>
      <c r="KUK53" s="149"/>
      <c r="KUP53" s="149"/>
      <c r="KUU53" s="149"/>
      <c r="KUZ53" s="149"/>
      <c r="KVE53" s="149"/>
      <c r="KVJ53" s="149"/>
      <c r="KVO53" s="149"/>
      <c r="KVT53" s="149"/>
      <c r="KVY53" s="149"/>
      <c r="KWD53" s="149"/>
      <c r="KWI53" s="149"/>
      <c r="KWN53" s="149"/>
      <c r="KWS53" s="149"/>
      <c r="KWX53" s="149"/>
      <c r="KXC53" s="149"/>
      <c r="KXH53" s="149"/>
      <c r="KXM53" s="149"/>
      <c r="KXR53" s="149"/>
      <c r="KXW53" s="149"/>
      <c r="KYB53" s="149"/>
      <c r="KYG53" s="149"/>
      <c r="KYL53" s="149"/>
      <c r="KYQ53" s="149"/>
      <c r="KYV53" s="149"/>
      <c r="KZA53" s="149"/>
      <c r="KZF53" s="149"/>
      <c r="KZK53" s="149"/>
      <c r="KZP53" s="149"/>
      <c r="KZU53" s="149"/>
      <c r="KZZ53" s="149"/>
      <c r="LAE53" s="149"/>
      <c r="LAJ53" s="149"/>
      <c r="LAO53" s="149"/>
      <c r="LAT53" s="149"/>
      <c r="LAY53" s="149"/>
      <c r="LBD53" s="149"/>
      <c r="LBI53" s="149"/>
      <c r="LBN53" s="149"/>
      <c r="LBS53" s="149"/>
      <c r="LBX53" s="149"/>
      <c r="LCC53" s="149"/>
      <c r="LCH53" s="149"/>
      <c r="LCM53" s="149"/>
      <c r="LCR53" s="149"/>
      <c r="LCW53" s="149"/>
      <c r="LDB53" s="149"/>
      <c r="LDG53" s="149"/>
      <c r="LDL53" s="149"/>
      <c r="LDQ53" s="149"/>
      <c r="LDV53" s="149"/>
      <c r="LEA53" s="149"/>
      <c r="LEF53" s="149"/>
      <c r="LEK53" s="149"/>
      <c r="LEP53" s="149"/>
      <c r="LEU53" s="149"/>
      <c r="LEZ53" s="149"/>
      <c r="LFE53" s="149"/>
      <c r="LFJ53" s="149"/>
      <c r="LFO53" s="149"/>
      <c r="LFT53" s="149"/>
      <c r="LFY53" s="149"/>
      <c r="LGD53" s="149"/>
      <c r="LGI53" s="149"/>
      <c r="LGN53" s="149"/>
      <c r="LGS53" s="149"/>
      <c r="LGX53" s="149"/>
      <c r="LHC53" s="149"/>
      <c r="LHH53" s="149"/>
      <c r="LHM53" s="149"/>
      <c r="LHR53" s="149"/>
      <c r="LHW53" s="149"/>
      <c r="LIB53" s="149"/>
      <c r="LIG53" s="149"/>
      <c r="LIL53" s="149"/>
      <c r="LIQ53" s="149"/>
      <c r="LIV53" s="149"/>
      <c r="LJA53" s="149"/>
      <c r="LJF53" s="149"/>
      <c r="LJK53" s="149"/>
      <c r="LJP53" s="149"/>
      <c r="LJU53" s="149"/>
      <c r="LJZ53" s="149"/>
      <c r="LKE53" s="149"/>
      <c r="LKJ53" s="149"/>
      <c r="LKO53" s="149"/>
      <c r="LKT53" s="149"/>
      <c r="LKY53" s="149"/>
      <c r="LLD53" s="149"/>
      <c r="LLI53" s="149"/>
      <c r="LLN53" s="149"/>
      <c r="LLS53" s="149"/>
      <c r="LLX53" s="149"/>
      <c r="LMC53" s="149"/>
      <c r="LMH53" s="149"/>
      <c r="LMM53" s="149"/>
      <c r="LMR53" s="149"/>
      <c r="LMW53" s="149"/>
      <c r="LNB53" s="149"/>
      <c r="LNG53" s="149"/>
      <c r="LNL53" s="149"/>
      <c r="LNQ53" s="149"/>
      <c r="LNV53" s="149"/>
      <c r="LOA53" s="149"/>
      <c r="LOF53" s="149"/>
      <c r="LOK53" s="149"/>
      <c r="LOP53" s="149"/>
      <c r="LOU53" s="149"/>
      <c r="LOZ53" s="149"/>
      <c r="LPE53" s="149"/>
      <c r="LPJ53" s="149"/>
      <c r="LPO53" s="149"/>
      <c r="LPT53" s="149"/>
      <c r="LPY53" s="149"/>
      <c r="LQD53" s="149"/>
      <c r="LQI53" s="149"/>
      <c r="LQN53" s="149"/>
      <c r="LQS53" s="149"/>
      <c r="LQX53" s="149"/>
      <c r="LRC53" s="149"/>
      <c r="LRH53" s="149"/>
      <c r="LRM53" s="149"/>
      <c r="LRR53" s="149"/>
      <c r="LRW53" s="149"/>
      <c r="LSB53" s="149"/>
      <c r="LSG53" s="149"/>
      <c r="LSL53" s="149"/>
      <c r="LSQ53" s="149"/>
      <c r="LSV53" s="149"/>
      <c r="LTA53" s="149"/>
      <c r="LTF53" s="149"/>
      <c r="LTK53" s="149"/>
      <c r="LTP53" s="149"/>
      <c r="LTU53" s="149"/>
      <c r="LTZ53" s="149"/>
      <c r="LUE53" s="149"/>
      <c r="LUJ53" s="149"/>
      <c r="LUO53" s="149"/>
      <c r="LUT53" s="149"/>
      <c r="LUY53" s="149"/>
      <c r="LVD53" s="149"/>
      <c r="LVI53" s="149"/>
      <c r="LVN53" s="149"/>
      <c r="LVS53" s="149"/>
      <c r="LVX53" s="149"/>
      <c r="LWC53" s="149"/>
      <c r="LWH53" s="149"/>
      <c r="LWM53" s="149"/>
      <c r="LWR53" s="149"/>
      <c r="LWW53" s="149"/>
      <c r="LXB53" s="149"/>
      <c r="LXG53" s="149"/>
      <c r="LXL53" s="149"/>
      <c r="LXQ53" s="149"/>
      <c r="LXV53" s="149"/>
      <c r="LYA53" s="149"/>
      <c r="LYF53" s="149"/>
      <c r="LYK53" s="149"/>
      <c r="LYP53" s="149"/>
      <c r="LYU53" s="149"/>
      <c r="LYZ53" s="149"/>
      <c r="LZE53" s="149"/>
      <c r="LZJ53" s="149"/>
      <c r="LZO53" s="149"/>
      <c r="LZT53" s="149"/>
      <c r="LZY53" s="149"/>
      <c r="MAD53" s="149"/>
      <c r="MAI53" s="149"/>
      <c r="MAN53" s="149"/>
      <c r="MAS53" s="149"/>
      <c r="MAX53" s="149"/>
      <c r="MBC53" s="149"/>
      <c r="MBH53" s="149"/>
      <c r="MBM53" s="149"/>
      <c r="MBR53" s="149"/>
      <c r="MBW53" s="149"/>
      <c r="MCB53" s="149"/>
      <c r="MCG53" s="149"/>
      <c r="MCL53" s="149"/>
      <c r="MCQ53" s="149"/>
      <c r="MCV53" s="149"/>
      <c r="MDA53" s="149"/>
      <c r="MDF53" s="149"/>
      <c r="MDK53" s="149"/>
      <c r="MDP53" s="149"/>
      <c r="MDU53" s="149"/>
      <c r="MDZ53" s="149"/>
      <c r="MEE53" s="149"/>
      <c r="MEJ53" s="149"/>
      <c r="MEO53" s="149"/>
      <c r="MET53" s="149"/>
      <c r="MEY53" s="149"/>
      <c r="MFD53" s="149"/>
      <c r="MFI53" s="149"/>
      <c r="MFN53" s="149"/>
      <c r="MFS53" s="149"/>
      <c r="MFX53" s="149"/>
      <c r="MGC53" s="149"/>
      <c r="MGH53" s="149"/>
      <c r="MGM53" s="149"/>
      <c r="MGR53" s="149"/>
      <c r="MGW53" s="149"/>
      <c r="MHB53" s="149"/>
      <c r="MHG53" s="149"/>
      <c r="MHL53" s="149"/>
      <c r="MHQ53" s="149"/>
      <c r="MHV53" s="149"/>
      <c r="MIA53" s="149"/>
      <c r="MIF53" s="149"/>
      <c r="MIK53" s="149"/>
      <c r="MIP53" s="149"/>
      <c r="MIU53" s="149"/>
      <c r="MIZ53" s="149"/>
      <c r="MJE53" s="149"/>
      <c r="MJJ53" s="149"/>
      <c r="MJO53" s="149"/>
      <c r="MJT53" s="149"/>
      <c r="MJY53" s="149"/>
      <c r="MKD53" s="149"/>
      <c r="MKI53" s="149"/>
      <c r="MKN53" s="149"/>
      <c r="MKS53" s="149"/>
      <c r="MKX53" s="149"/>
      <c r="MLC53" s="149"/>
      <c r="MLH53" s="149"/>
      <c r="MLM53" s="149"/>
      <c r="MLR53" s="149"/>
      <c r="MLW53" s="149"/>
      <c r="MMB53" s="149"/>
      <c r="MMG53" s="149"/>
      <c r="MML53" s="149"/>
      <c r="MMQ53" s="149"/>
      <c r="MMV53" s="149"/>
      <c r="MNA53" s="149"/>
      <c r="MNF53" s="149"/>
      <c r="MNK53" s="149"/>
      <c r="MNP53" s="149"/>
      <c r="MNU53" s="149"/>
      <c r="MNZ53" s="149"/>
      <c r="MOE53" s="149"/>
      <c r="MOJ53" s="149"/>
      <c r="MOO53" s="149"/>
      <c r="MOT53" s="149"/>
      <c r="MOY53" s="149"/>
      <c r="MPD53" s="149"/>
      <c r="MPI53" s="149"/>
      <c r="MPN53" s="149"/>
      <c r="MPS53" s="149"/>
      <c r="MPX53" s="149"/>
      <c r="MQC53" s="149"/>
      <c r="MQH53" s="149"/>
      <c r="MQM53" s="149"/>
      <c r="MQR53" s="149"/>
      <c r="MQW53" s="149"/>
      <c r="MRB53" s="149"/>
      <c r="MRG53" s="149"/>
      <c r="MRL53" s="149"/>
      <c r="MRQ53" s="149"/>
      <c r="MRV53" s="149"/>
      <c r="MSA53" s="149"/>
      <c r="MSF53" s="149"/>
      <c r="MSK53" s="149"/>
      <c r="MSP53" s="149"/>
      <c r="MSU53" s="149"/>
      <c r="MSZ53" s="149"/>
      <c r="MTE53" s="149"/>
      <c r="MTJ53" s="149"/>
      <c r="MTO53" s="149"/>
      <c r="MTT53" s="149"/>
      <c r="MTY53" s="149"/>
      <c r="MUD53" s="149"/>
      <c r="MUI53" s="149"/>
      <c r="MUN53" s="149"/>
      <c r="MUS53" s="149"/>
      <c r="MUX53" s="149"/>
      <c r="MVC53" s="149"/>
      <c r="MVH53" s="149"/>
      <c r="MVM53" s="149"/>
      <c r="MVR53" s="149"/>
      <c r="MVW53" s="149"/>
      <c r="MWB53" s="149"/>
      <c r="MWG53" s="149"/>
      <c r="MWL53" s="149"/>
      <c r="MWQ53" s="149"/>
      <c r="MWV53" s="149"/>
      <c r="MXA53" s="149"/>
      <c r="MXF53" s="149"/>
      <c r="MXK53" s="149"/>
      <c r="MXP53" s="149"/>
      <c r="MXU53" s="149"/>
      <c r="MXZ53" s="149"/>
      <c r="MYE53" s="149"/>
      <c r="MYJ53" s="149"/>
      <c r="MYO53" s="149"/>
      <c r="MYT53" s="149"/>
      <c r="MYY53" s="149"/>
      <c r="MZD53" s="149"/>
      <c r="MZI53" s="149"/>
      <c r="MZN53" s="149"/>
      <c r="MZS53" s="149"/>
      <c r="MZX53" s="149"/>
      <c r="NAC53" s="149"/>
      <c r="NAH53" s="149"/>
      <c r="NAM53" s="149"/>
      <c r="NAR53" s="149"/>
      <c r="NAW53" s="149"/>
      <c r="NBB53" s="149"/>
      <c r="NBG53" s="149"/>
      <c r="NBL53" s="149"/>
      <c r="NBQ53" s="149"/>
      <c r="NBV53" s="149"/>
      <c r="NCA53" s="149"/>
      <c r="NCF53" s="149"/>
      <c r="NCK53" s="149"/>
      <c r="NCP53" s="149"/>
      <c r="NCU53" s="149"/>
      <c r="NCZ53" s="149"/>
      <c r="NDE53" s="149"/>
      <c r="NDJ53" s="149"/>
      <c r="NDO53" s="149"/>
      <c r="NDT53" s="149"/>
      <c r="NDY53" s="149"/>
      <c r="NED53" s="149"/>
      <c r="NEI53" s="149"/>
      <c r="NEN53" s="149"/>
      <c r="NES53" s="149"/>
      <c r="NEX53" s="149"/>
      <c r="NFC53" s="149"/>
      <c r="NFH53" s="149"/>
      <c r="NFM53" s="149"/>
      <c r="NFR53" s="149"/>
      <c r="NFW53" s="149"/>
      <c r="NGB53" s="149"/>
      <c r="NGG53" s="149"/>
      <c r="NGL53" s="149"/>
      <c r="NGQ53" s="149"/>
      <c r="NGV53" s="149"/>
      <c r="NHA53" s="149"/>
      <c r="NHF53" s="149"/>
      <c r="NHK53" s="149"/>
      <c r="NHP53" s="149"/>
      <c r="NHU53" s="149"/>
      <c r="NHZ53" s="149"/>
      <c r="NIE53" s="149"/>
      <c r="NIJ53" s="149"/>
      <c r="NIO53" s="149"/>
      <c r="NIT53" s="149"/>
      <c r="NIY53" s="149"/>
      <c r="NJD53" s="149"/>
      <c r="NJI53" s="149"/>
      <c r="NJN53" s="149"/>
      <c r="NJS53" s="149"/>
      <c r="NJX53" s="149"/>
      <c r="NKC53" s="149"/>
      <c r="NKH53" s="149"/>
      <c r="NKM53" s="149"/>
      <c r="NKR53" s="149"/>
      <c r="NKW53" s="149"/>
      <c r="NLB53" s="149"/>
      <c r="NLG53" s="149"/>
      <c r="NLL53" s="149"/>
      <c r="NLQ53" s="149"/>
      <c r="NLV53" s="149"/>
      <c r="NMA53" s="149"/>
      <c r="NMF53" s="149"/>
      <c r="NMK53" s="149"/>
      <c r="NMP53" s="149"/>
      <c r="NMU53" s="149"/>
      <c r="NMZ53" s="149"/>
      <c r="NNE53" s="149"/>
      <c r="NNJ53" s="149"/>
      <c r="NNO53" s="149"/>
      <c r="NNT53" s="149"/>
      <c r="NNY53" s="149"/>
      <c r="NOD53" s="149"/>
      <c r="NOI53" s="149"/>
      <c r="NON53" s="149"/>
      <c r="NOS53" s="149"/>
      <c r="NOX53" s="149"/>
      <c r="NPC53" s="149"/>
      <c r="NPH53" s="149"/>
      <c r="NPM53" s="149"/>
      <c r="NPR53" s="149"/>
      <c r="NPW53" s="149"/>
      <c r="NQB53" s="149"/>
      <c r="NQG53" s="149"/>
      <c r="NQL53" s="149"/>
      <c r="NQQ53" s="149"/>
      <c r="NQV53" s="149"/>
      <c r="NRA53" s="149"/>
      <c r="NRF53" s="149"/>
      <c r="NRK53" s="149"/>
      <c r="NRP53" s="149"/>
      <c r="NRU53" s="149"/>
      <c r="NRZ53" s="149"/>
      <c r="NSE53" s="149"/>
      <c r="NSJ53" s="149"/>
      <c r="NSO53" s="149"/>
      <c r="NST53" s="149"/>
      <c r="NSY53" s="149"/>
      <c r="NTD53" s="149"/>
      <c r="NTI53" s="149"/>
      <c r="NTN53" s="149"/>
      <c r="NTS53" s="149"/>
      <c r="NTX53" s="149"/>
      <c r="NUC53" s="149"/>
      <c r="NUH53" s="149"/>
      <c r="NUM53" s="149"/>
      <c r="NUR53" s="149"/>
      <c r="NUW53" s="149"/>
      <c r="NVB53" s="149"/>
      <c r="NVG53" s="149"/>
      <c r="NVL53" s="149"/>
      <c r="NVQ53" s="149"/>
      <c r="NVV53" s="149"/>
      <c r="NWA53" s="149"/>
      <c r="NWF53" s="149"/>
      <c r="NWK53" s="149"/>
      <c r="NWP53" s="149"/>
      <c r="NWU53" s="149"/>
      <c r="NWZ53" s="149"/>
      <c r="NXE53" s="149"/>
      <c r="NXJ53" s="149"/>
      <c r="NXO53" s="149"/>
      <c r="NXT53" s="149"/>
      <c r="NXY53" s="149"/>
      <c r="NYD53" s="149"/>
      <c r="NYI53" s="149"/>
      <c r="NYN53" s="149"/>
      <c r="NYS53" s="149"/>
      <c r="NYX53" s="149"/>
      <c r="NZC53" s="149"/>
      <c r="NZH53" s="149"/>
      <c r="NZM53" s="149"/>
      <c r="NZR53" s="149"/>
      <c r="NZW53" s="149"/>
      <c r="OAB53" s="149"/>
      <c r="OAG53" s="149"/>
      <c r="OAL53" s="149"/>
      <c r="OAQ53" s="149"/>
      <c r="OAV53" s="149"/>
      <c r="OBA53" s="149"/>
      <c r="OBF53" s="149"/>
      <c r="OBK53" s="149"/>
      <c r="OBP53" s="149"/>
      <c r="OBU53" s="149"/>
      <c r="OBZ53" s="149"/>
      <c r="OCE53" s="149"/>
      <c r="OCJ53" s="149"/>
      <c r="OCO53" s="149"/>
      <c r="OCT53" s="149"/>
      <c r="OCY53" s="149"/>
      <c r="ODD53" s="149"/>
      <c r="ODI53" s="149"/>
      <c r="ODN53" s="149"/>
      <c r="ODS53" s="149"/>
      <c r="ODX53" s="149"/>
      <c r="OEC53" s="149"/>
      <c r="OEH53" s="149"/>
      <c r="OEM53" s="149"/>
      <c r="OER53" s="149"/>
      <c r="OEW53" s="149"/>
      <c r="OFB53" s="149"/>
      <c r="OFG53" s="149"/>
      <c r="OFL53" s="149"/>
      <c r="OFQ53" s="149"/>
      <c r="OFV53" s="149"/>
      <c r="OGA53" s="149"/>
      <c r="OGF53" s="149"/>
      <c r="OGK53" s="149"/>
      <c r="OGP53" s="149"/>
      <c r="OGU53" s="149"/>
      <c r="OGZ53" s="149"/>
      <c r="OHE53" s="149"/>
      <c r="OHJ53" s="149"/>
      <c r="OHO53" s="149"/>
      <c r="OHT53" s="149"/>
      <c r="OHY53" s="149"/>
      <c r="OID53" s="149"/>
      <c r="OII53" s="149"/>
      <c r="OIN53" s="149"/>
      <c r="OIS53" s="149"/>
      <c r="OIX53" s="149"/>
      <c r="OJC53" s="149"/>
      <c r="OJH53" s="149"/>
      <c r="OJM53" s="149"/>
      <c r="OJR53" s="149"/>
      <c r="OJW53" s="149"/>
      <c r="OKB53" s="149"/>
      <c r="OKG53" s="149"/>
      <c r="OKL53" s="149"/>
      <c r="OKQ53" s="149"/>
      <c r="OKV53" s="149"/>
      <c r="OLA53" s="149"/>
      <c r="OLF53" s="149"/>
      <c r="OLK53" s="149"/>
      <c r="OLP53" s="149"/>
      <c r="OLU53" s="149"/>
      <c r="OLZ53" s="149"/>
      <c r="OME53" s="149"/>
      <c r="OMJ53" s="149"/>
      <c r="OMO53" s="149"/>
      <c r="OMT53" s="149"/>
      <c r="OMY53" s="149"/>
      <c r="OND53" s="149"/>
      <c r="ONI53" s="149"/>
      <c r="ONN53" s="149"/>
      <c r="ONS53" s="149"/>
      <c r="ONX53" s="149"/>
      <c r="OOC53" s="149"/>
      <c r="OOH53" s="149"/>
      <c r="OOM53" s="149"/>
      <c r="OOR53" s="149"/>
      <c r="OOW53" s="149"/>
      <c r="OPB53" s="149"/>
      <c r="OPG53" s="149"/>
      <c r="OPL53" s="149"/>
      <c r="OPQ53" s="149"/>
      <c r="OPV53" s="149"/>
      <c r="OQA53" s="149"/>
      <c r="OQF53" s="149"/>
      <c r="OQK53" s="149"/>
      <c r="OQP53" s="149"/>
      <c r="OQU53" s="149"/>
      <c r="OQZ53" s="149"/>
      <c r="ORE53" s="149"/>
      <c r="ORJ53" s="149"/>
      <c r="ORO53" s="149"/>
      <c r="ORT53" s="149"/>
      <c r="ORY53" s="149"/>
      <c r="OSD53" s="149"/>
      <c r="OSI53" s="149"/>
      <c r="OSN53" s="149"/>
      <c r="OSS53" s="149"/>
      <c r="OSX53" s="149"/>
      <c r="OTC53" s="149"/>
      <c r="OTH53" s="149"/>
      <c r="OTM53" s="149"/>
      <c r="OTR53" s="149"/>
      <c r="OTW53" s="149"/>
      <c r="OUB53" s="149"/>
      <c r="OUG53" s="149"/>
      <c r="OUL53" s="149"/>
      <c r="OUQ53" s="149"/>
      <c r="OUV53" s="149"/>
      <c r="OVA53" s="149"/>
      <c r="OVF53" s="149"/>
      <c r="OVK53" s="149"/>
      <c r="OVP53" s="149"/>
      <c r="OVU53" s="149"/>
      <c r="OVZ53" s="149"/>
      <c r="OWE53" s="149"/>
      <c r="OWJ53" s="149"/>
      <c r="OWO53" s="149"/>
      <c r="OWT53" s="149"/>
      <c r="OWY53" s="149"/>
      <c r="OXD53" s="149"/>
      <c r="OXI53" s="149"/>
      <c r="OXN53" s="149"/>
      <c r="OXS53" s="149"/>
      <c r="OXX53" s="149"/>
      <c r="OYC53" s="149"/>
      <c r="OYH53" s="149"/>
      <c r="OYM53" s="149"/>
      <c r="OYR53" s="149"/>
      <c r="OYW53" s="149"/>
      <c r="OZB53" s="149"/>
      <c r="OZG53" s="149"/>
      <c r="OZL53" s="149"/>
      <c r="OZQ53" s="149"/>
      <c r="OZV53" s="149"/>
      <c r="PAA53" s="149"/>
      <c r="PAF53" s="149"/>
      <c r="PAK53" s="149"/>
      <c r="PAP53" s="149"/>
      <c r="PAU53" s="149"/>
      <c r="PAZ53" s="149"/>
      <c r="PBE53" s="149"/>
      <c r="PBJ53" s="149"/>
      <c r="PBO53" s="149"/>
      <c r="PBT53" s="149"/>
      <c r="PBY53" s="149"/>
      <c r="PCD53" s="149"/>
      <c r="PCI53" s="149"/>
      <c r="PCN53" s="149"/>
      <c r="PCS53" s="149"/>
      <c r="PCX53" s="149"/>
      <c r="PDC53" s="149"/>
      <c r="PDH53" s="149"/>
      <c r="PDM53" s="149"/>
      <c r="PDR53" s="149"/>
      <c r="PDW53" s="149"/>
      <c r="PEB53" s="149"/>
      <c r="PEG53" s="149"/>
      <c r="PEL53" s="149"/>
      <c r="PEQ53" s="149"/>
      <c r="PEV53" s="149"/>
      <c r="PFA53" s="149"/>
      <c r="PFF53" s="149"/>
      <c r="PFK53" s="149"/>
      <c r="PFP53" s="149"/>
      <c r="PFU53" s="149"/>
      <c r="PFZ53" s="149"/>
      <c r="PGE53" s="149"/>
      <c r="PGJ53" s="149"/>
      <c r="PGO53" s="149"/>
      <c r="PGT53" s="149"/>
      <c r="PGY53" s="149"/>
      <c r="PHD53" s="149"/>
      <c r="PHI53" s="149"/>
      <c r="PHN53" s="149"/>
      <c r="PHS53" s="149"/>
      <c r="PHX53" s="149"/>
      <c r="PIC53" s="149"/>
      <c r="PIH53" s="149"/>
      <c r="PIM53" s="149"/>
      <c r="PIR53" s="149"/>
      <c r="PIW53" s="149"/>
      <c r="PJB53" s="149"/>
      <c r="PJG53" s="149"/>
      <c r="PJL53" s="149"/>
      <c r="PJQ53" s="149"/>
      <c r="PJV53" s="149"/>
      <c r="PKA53" s="149"/>
      <c r="PKF53" s="149"/>
      <c r="PKK53" s="149"/>
      <c r="PKP53" s="149"/>
      <c r="PKU53" s="149"/>
      <c r="PKZ53" s="149"/>
      <c r="PLE53" s="149"/>
      <c r="PLJ53" s="149"/>
      <c r="PLO53" s="149"/>
      <c r="PLT53" s="149"/>
      <c r="PLY53" s="149"/>
      <c r="PMD53" s="149"/>
      <c r="PMI53" s="149"/>
      <c r="PMN53" s="149"/>
      <c r="PMS53" s="149"/>
      <c r="PMX53" s="149"/>
      <c r="PNC53" s="149"/>
      <c r="PNH53" s="149"/>
      <c r="PNM53" s="149"/>
      <c r="PNR53" s="149"/>
      <c r="PNW53" s="149"/>
      <c r="POB53" s="149"/>
      <c r="POG53" s="149"/>
      <c r="POL53" s="149"/>
      <c r="POQ53" s="149"/>
      <c r="POV53" s="149"/>
      <c r="PPA53" s="149"/>
      <c r="PPF53" s="149"/>
      <c r="PPK53" s="149"/>
      <c r="PPP53" s="149"/>
      <c r="PPU53" s="149"/>
      <c r="PPZ53" s="149"/>
      <c r="PQE53" s="149"/>
      <c r="PQJ53" s="149"/>
      <c r="PQO53" s="149"/>
      <c r="PQT53" s="149"/>
      <c r="PQY53" s="149"/>
      <c r="PRD53" s="149"/>
      <c r="PRI53" s="149"/>
      <c r="PRN53" s="149"/>
      <c r="PRS53" s="149"/>
      <c r="PRX53" s="149"/>
      <c r="PSC53" s="149"/>
      <c r="PSH53" s="149"/>
      <c r="PSM53" s="149"/>
      <c r="PSR53" s="149"/>
      <c r="PSW53" s="149"/>
      <c r="PTB53" s="149"/>
      <c r="PTG53" s="149"/>
      <c r="PTL53" s="149"/>
      <c r="PTQ53" s="149"/>
      <c r="PTV53" s="149"/>
      <c r="PUA53" s="149"/>
      <c r="PUF53" s="149"/>
      <c r="PUK53" s="149"/>
      <c r="PUP53" s="149"/>
      <c r="PUU53" s="149"/>
      <c r="PUZ53" s="149"/>
      <c r="PVE53" s="149"/>
      <c r="PVJ53" s="149"/>
      <c r="PVO53" s="149"/>
      <c r="PVT53" s="149"/>
      <c r="PVY53" s="149"/>
      <c r="PWD53" s="149"/>
      <c r="PWI53" s="149"/>
      <c r="PWN53" s="149"/>
      <c r="PWS53" s="149"/>
      <c r="PWX53" s="149"/>
      <c r="PXC53" s="149"/>
      <c r="PXH53" s="149"/>
      <c r="PXM53" s="149"/>
      <c r="PXR53" s="149"/>
      <c r="PXW53" s="149"/>
      <c r="PYB53" s="149"/>
      <c r="PYG53" s="149"/>
      <c r="PYL53" s="149"/>
      <c r="PYQ53" s="149"/>
      <c r="PYV53" s="149"/>
      <c r="PZA53" s="149"/>
      <c r="PZF53" s="149"/>
      <c r="PZK53" s="149"/>
      <c r="PZP53" s="149"/>
      <c r="PZU53" s="149"/>
      <c r="PZZ53" s="149"/>
      <c r="QAE53" s="149"/>
      <c r="QAJ53" s="149"/>
      <c r="QAO53" s="149"/>
      <c r="QAT53" s="149"/>
      <c r="QAY53" s="149"/>
      <c r="QBD53" s="149"/>
      <c r="QBI53" s="149"/>
      <c r="QBN53" s="149"/>
      <c r="QBS53" s="149"/>
      <c r="QBX53" s="149"/>
      <c r="QCC53" s="149"/>
      <c r="QCH53" s="149"/>
      <c r="QCM53" s="149"/>
      <c r="QCR53" s="149"/>
      <c r="QCW53" s="149"/>
      <c r="QDB53" s="149"/>
      <c r="QDG53" s="149"/>
      <c r="QDL53" s="149"/>
      <c r="QDQ53" s="149"/>
      <c r="QDV53" s="149"/>
      <c r="QEA53" s="149"/>
      <c r="QEF53" s="149"/>
      <c r="QEK53" s="149"/>
      <c r="QEP53" s="149"/>
      <c r="QEU53" s="149"/>
      <c r="QEZ53" s="149"/>
      <c r="QFE53" s="149"/>
      <c r="QFJ53" s="149"/>
      <c r="QFO53" s="149"/>
      <c r="QFT53" s="149"/>
      <c r="QFY53" s="149"/>
      <c r="QGD53" s="149"/>
      <c r="QGI53" s="149"/>
      <c r="QGN53" s="149"/>
      <c r="QGS53" s="149"/>
      <c r="QGX53" s="149"/>
      <c r="QHC53" s="149"/>
      <c r="QHH53" s="149"/>
      <c r="QHM53" s="149"/>
      <c r="QHR53" s="149"/>
      <c r="QHW53" s="149"/>
      <c r="QIB53" s="149"/>
      <c r="QIG53" s="149"/>
      <c r="QIL53" s="149"/>
      <c r="QIQ53" s="149"/>
      <c r="QIV53" s="149"/>
      <c r="QJA53" s="149"/>
      <c r="QJF53" s="149"/>
      <c r="QJK53" s="149"/>
      <c r="QJP53" s="149"/>
      <c r="QJU53" s="149"/>
      <c r="QJZ53" s="149"/>
      <c r="QKE53" s="149"/>
      <c r="QKJ53" s="149"/>
      <c r="QKO53" s="149"/>
      <c r="QKT53" s="149"/>
      <c r="QKY53" s="149"/>
      <c r="QLD53" s="149"/>
      <c r="QLI53" s="149"/>
      <c r="QLN53" s="149"/>
      <c r="QLS53" s="149"/>
      <c r="QLX53" s="149"/>
      <c r="QMC53" s="149"/>
      <c r="QMH53" s="149"/>
      <c r="QMM53" s="149"/>
      <c r="QMR53" s="149"/>
      <c r="QMW53" s="149"/>
      <c r="QNB53" s="149"/>
      <c r="QNG53" s="149"/>
      <c r="QNL53" s="149"/>
      <c r="QNQ53" s="149"/>
      <c r="QNV53" s="149"/>
      <c r="QOA53" s="149"/>
      <c r="QOF53" s="149"/>
      <c r="QOK53" s="149"/>
      <c r="QOP53" s="149"/>
      <c r="QOU53" s="149"/>
      <c r="QOZ53" s="149"/>
      <c r="QPE53" s="149"/>
      <c r="QPJ53" s="149"/>
      <c r="QPO53" s="149"/>
      <c r="QPT53" s="149"/>
      <c r="QPY53" s="149"/>
      <c r="QQD53" s="149"/>
      <c r="QQI53" s="149"/>
      <c r="QQN53" s="149"/>
      <c r="QQS53" s="149"/>
      <c r="QQX53" s="149"/>
      <c r="QRC53" s="149"/>
      <c r="QRH53" s="149"/>
      <c r="QRM53" s="149"/>
      <c r="QRR53" s="149"/>
      <c r="QRW53" s="149"/>
      <c r="QSB53" s="149"/>
      <c r="QSG53" s="149"/>
      <c r="QSL53" s="149"/>
      <c r="QSQ53" s="149"/>
      <c r="QSV53" s="149"/>
      <c r="QTA53" s="149"/>
      <c r="QTF53" s="149"/>
      <c r="QTK53" s="149"/>
      <c r="QTP53" s="149"/>
      <c r="QTU53" s="149"/>
      <c r="QTZ53" s="149"/>
      <c r="QUE53" s="149"/>
      <c r="QUJ53" s="149"/>
      <c r="QUO53" s="149"/>
      <c r="QUT53" s="149"/>
      <c r="QUY53" s="149"/>
      <c r="QVD53" s="149"/>
      <c r="QVI53" s="149"/>
      <c r="QVN53" s="149"/>
      <c r="QVS53" s="149"/>
      <c r="QVX53" s="149"/>
      <c r="QWC53" s="149"/>
      <c r="QWH53" s="149"/>
      <c r="QWM53" s="149"/>
      <c r="QWR53" s="149"/>
      <c r="QWW53" s="149"/>
      <c r="QXB53" s="149"/>
      <c r="QXG53" s="149"/>
      <c r="QXL53" s="149"/>
      <c r="QXQ53" s="149"/>
      <c r="QXV53" s="149"/>
      <c r="QYA53" s="149"/>
      <c r="QYF53" s="149"/>
      <c r="QYK53" s="149"/>
      <c r="QYP53" s="149"/>
      <c r="QYU53" s="149"/>
      <c r="QYZ53" s="149"/>
      <c r="QZE53" s="149"/>
      <c r="QZJ53" s="149"/>
      <c r="QZO53" s="149"/>
      <c r="QZT53" s="149"/>
      <c r="QZY53" s="149"/>
      <c r="RAD53" s="149"/>
      <c r="RAI53" s="149"/>
      <c r="RAN53" s="149"/>
      <c r="RAS53" s="149"/>
      <c r="RAX53" s="149"/>
      <c r="RBC53" s="149"/>
      <c r="RBH53" s="149"/>
      <c r="RBM53" s="149"/>
      <c r="RBR53" s="149"/>
      <c r="RBW53" s="149"/>
      <c r="RCB53" s="149"/>
      <c r="RCG53" s="149"/>
      <c r="RCL53" s="149"/>
      <c r="RCQ53" s="149"/>
      <c r="RCV53" s="149"/>
      <c r="RDA53" s="149"/>
      <c r="RDF53" s="149"/>
      <c r="RDK53" s="149"/>
      <c r="RDP53" s="149"/>
      <c r="RDU53" s="149"/>
      <c r="RDZ53" s="149"/>
      <c r="REE53" s="149"/>
      <c r="REJ53" s="149"/>
      <c r="REO53" s="149"/>
      <c r="RET53" s="149"/>
      <c r="REY53" s="149"/>
      <c r="RFD53" s="149"/>
      <c r="RFI53" s="149"/>
      <c r="RFN53" s="149"/>
      <c r="RFS53" s="149"/>
      <c r="RFX53" s="149"/>
      <c r="RGC53" s="149"/>
      <c r="RGH53" s="149"/>
      <c r="RGM53" s="149"/>
      <c r="RGR53" s="149"/>
      <c r="RGW53" s="149"/>
      <c r="RHB53" s="149"/>
      <c r="RHG53" s="149"/>
      <c r="RHL53" s="149"/>
      <c r="RHQ53" s="149"/>
      <c r="RHV53" s="149"/>
      <c r="RIA53" s="149"/>
      <c r="RIF53" s="149"/>
      <c r="RIK53" s="149"/>
      <c r="RIP53" s="149"/>
      <c r="RIU53" s="149"/>
      <c r="RIZ53" s="149"/>
      <c r="RJE53" s="149"/>
      <c r="RJJ53" s="149"/>
      <c r="RJO53" s="149"/>
      <c r="RJT53" s="149"/>
      <c r="RJY53" s="149"/>
      <c r="RKD53" s="149"/>
      <c r="RKI53" s="149"/>
      <c r="RKN53" s="149"/>
      <c r="RKS53" s="149"/>
      <c r="RKX53" s="149"/>
      <c r="RLC53" s="149"/>
      <c r="RLH53" s="149"/>
      <c r="RLM53" s="149"/>
      <c r="RLR53" s="149"/>
      <c r="RLW53" s="149"/>
      <c r="RMB53" s="149"/>
      <c r="RMG53" s="149"/>
      <c r="RML53" s="149"/>
      <c r="RMQ53" s="149"/>
      <c r="RMV53" s="149"/>
      <c r="RNA53" s="149"/>
      <c r="RNF53" s="149"/>
      <c r="RNK53" s="149"/>
      <c r="RNP53" s="149"/>
      <c r="RNU53" s="149"/>
      <c r="RNZ53" s="149"/>
      <c r="ROE53" s="149"/>
      <c r="ROJ53" s="149"/>
      <c r="ROO53" s="149"/>
      <c r="ROT53" s="149"/>
      <c r="ROY53" s="149"/>
      <c r="RPD53" s="149"/>
      <c r="RPI53" s="149"/>
      <c r="RPN53" s="149"/>
      <c r="RPS53" s="149"/>
      <c r="RPX53" s="149"/>
      <c r="RQC53" s="149"/>
      <c r="RQH53" s="149"/>
      <c r="RQM53" s="149"/>
      <c r="RQR53" s="149"/>
      <c r="RQW53" s="149"/>
      <c r="RRB53" s="149"/>
      <c r="RRG53" s="149"/>
      <c r="RRL53" s="149"/>
      <c r="RRQ53" s="149"/>
      <c r="RRV53" s="149"/>
      <c r="RSA53" s="149"/>
      <c r="RSF53" s="149"/>
      <c r="RSK53" s="149"/>
      <c r="RSP53" s="149"/>
      <c r="RSU53" s="149"/>
      <c r="RSZ53" s="149"/>
      <c r="RTE53" s="149"/>
      <c r="RTJ53" s="149"/>
      <c r="RTO53" s="149"/>
      <c r="RTT53" s="149"/>
      <c r="RTY53" s="149"/>
      <c r="RUD53" s="149"/>
      <c r="RUI53" s="149"/>
      <c r="RUN53" s="149"/>
      <c r="RUS53" s="149"/>
      <c r="RUX53" s="149"/>
      <c r="RVC53" s="149"/>
      <c r="RVH53" s="149"/>
      <c r="RVM53" s="149"/>
      <c r="RVR53" s="149"/>
      <c r="RVW53" s="149"/>
      <c r="RWB53" s="149"/>
      <c r="RWG53" s="149"/>
      <c r="RWL53" s="149"/>
      <c r="RWQ53" s="149"/>
      <c r="RWV53" s="149"/>
      <c r="RXA53" s="149"/>
      <c r="RXF53" s="149"/>
      <c r="RXK53" s="149"/>
      <c r="RXP53" s="149"/>
      <c r="RXU53" s="149"/>
      <c r="RXZ53" s="149"/>
      <c r="RYE53" s="149"/>
      <c r="RYJ53" s="149"/>
      <c r="RYO53" s="149"/>
      <c r="RYT53" s="149"/>
      <c r="RYY53" s="149"/>
      <c r="RZD53" s="149"/>
      <c r="RZI53" s="149"/>
      <c r="RZN53" s="149"/>
      <c r="RZS53" s="149"/>
      <c r="RZX53" s="149"/>
      <c r="SAC53" s="149"/>
      <c r="SAH53" s="149"/>
      <c r="SAM53" s="149"/>
      <c r="SAR53" s="149"/>
      <c r="SAW53" s="149"/>
      <c r="SBB53" s="149"/>
      <c r="SBG53" s="149"/>
      <c r="SBL53" s="149"/>
      <c r="SBQ53" s="149"/>
      <c r="SBV53" s="149"/>
      <c r="SCA53" s="149"/>
      <c r="SCF53" s="149"/>
      <c r="SCK53" s="149"/>
      <c r="SCP53" s="149"/>
      <c r="SCU53" s="149"/>
      <c r="SCZ53" s="149"/>
      <c r="SDE53" s="149"/>
      <c r="SDJ53" s="149"/>
      <c r="SDO53" s="149"/>
      <c r="SDT53" s="149"/>
      <c r="SDY53" s="149"/>
      <c r="SED53" s="149"/>
      <c r="SEI53" s="149"/>
      <c r="SEN53" s="149"/>
      <c r="SES53" s="149"/>
      <c r="SEX53" s="149"/>
      <c r="SFC53" s="149"/>
      <c r="SFH53" s="149"/>
      <c r="SFM53" s="149"/>
      <c r="SFR53" s="149"/>
      <c r="SFW53" s="149"/>
      <c r="SGB53" s="149"/>
      <c r="SGG53" s="149"/>
      <c r="SGL53" s="149"/>
      <c r="SGQ53" s="149"/>
      <c r="SGV53" s="149"/>
      <c r="SHA53" s="149"/>
      <c r="SHF53" s="149"/>
      <c r="SHK53" s="149"/>
      <c r="SHP53" s="149"/>
      <c r="SHU53" s="149"/>
      <c r="SHZ53" s="149"/>
      <c r="SIE53" s="149"/>
      <c r="SIJ53" s="149"/>
      <c r="SIO53" s="149"/>
      <c r="SIT53" s="149"/>
      <c r="SIY53" s="149"/>
      <c r="SJD53" s="149"/>
      <c r="SJI53" s="149"/>
      <c r="SJN53" s="149"/>
      <c r="SJS53" s="149"/>
      <c r="SJX53" s="149"/>
      <c r="SKC53" s="149"/>
      <c r="SKH53" s="149"/>
      <c r="SKM53" s="149"/>
      <c r="SKR53" s="149"/>
      <c r="SKW53" s="149"/>
      <c r="SLB53" s="149"/>
      <c r="SLG53" s="149"/>
      <c r="SLL53" s="149"/>
      <c r="SLQ53" s="149"/>
      <c r="SLV53" s="149"/>
      <c r="SMA53" s="149"/>
      <c r="SMF53" s="149"/>
      <c r="SMK53" s="149"/>
      <c r="SMP53" s="149"/>
      <c r="SMU53" s="149"/>
      <c r="SMZ53" s="149"/>
      <c r="SNE53" s="149"/>
      <c r="SNJ53" s="149"/>
      <c r="SNO53" s="149"/>
      <c r="SNT53" s="149"/>
      <c r="SNY53" s="149"/>
      <c r="SOD53" s="149"/>
      <c r="SOI53" s="149"/>
      <c r="SON53" s="149"/>
      <c r="SOS53" s="149"/>
      <c r="SOX53" s="149"/>
      <c r="SPC53" s="149"/>
      <c r="SPH53" s="149"/>
      <c r="SPM53" s="149"/>
      <c r="SPR53" s="149"/>
      <c r="SPW53" s="149"/>
      <c r="SQB53" s="149"/>
      <c r="SQG53" s="149"/>
      <c r="SQL53" s="149"/>
      <c r="SQQ53" s="149"/>
      <c r="SQV53" s="149"/>
      <c r="SRA53" s="149"/>
      <c r="SRF53" s="149"/>
      <c r="SRK53" s="149"/>
      <c r="SRP53" s="149"/>
      <c r="SRU53" s="149"/>
      <c r="SRZ53" s="149"/>
      <c r="SSE53" s="149"/>
      <c r="SSJ53" s="149"/>
      <c r="SSO53" s="149"/>
      <c r="SST53" s="149"/>
      <c r="SSY53" s="149"/>
      <c r="STD53" s="149"/>
      <c r="STI53" s="149"/>
      <c r="STN53" s="149"/>
      <c r="STS53" s="149"/>
      <c r="STX53" s="149"/>
      <c r="SUC53" s="149"/>
      <c r="SUH53" s="149"/>
      <c r="SUM53" s="149"/>
      <c r="SUR53" s="149"/>
      <c r="SUW53" s="149"/>
      <c r="SVB53" s="149"/>
      <c r="SVG53" s="149"/>
      <c r="SVL53" s="149"/>
      <c r="SVQ53" s="149"/>
      <c r="SVV53" s="149"/>
      <c r="SWA53" s="149"/>
      <c r="SWF53" s="149"/>
      <c r="SWK53" s="149"/>
      <c r="SWP53" s="149"/>
      <c r="SWU53" s="149"/>
      <c r="SWZ53" s="149"/>
      <c r="SXE53" s="149"/>
      <c r="SXJ53" s="149"/>
      <c r="SXO53" s="149"/>
      <c r="SXT53" s="149"/>
      <c r="SXY53" s="149"/>
      <c r="SYD53" s="149"/>
      <c r="SYI53" s="149"/>
      <c r="SYN53" s="149"/>
      <c r="SYS53" s="149"/>
      <c r="SYX53" s="149"/>
      <c r="SZC53" s="149"/>
      <c r="SZH53" s="149"/>
      <c r="SZM53" s="149"/>
      <c r="SZR53" s="149"/>
      <c r="SZW53" s="149"/>
      <c r="TAB53" s="149"/>
      <c r="TAG53" s="149"/>
      <c r="TAL53" s="149"/>
      <c r="TAQ53" s="149"/>
      <c r="TAV53" s="149"/>
      <c r="TBA53" s="149"/>
      <c r="TBF53" s="149"/>
      <c r="TBK53" s="149"/>
      <c r="TBP53" s="149"/>
      <c r="TBU53" s="149"/>
      <c r="TBZ53" s="149"/>
      <c r="TCE53" s="149"/>
      <c r="TCJ53" s="149"/>
      <c r="TCO53" s="149"/>
      <c r="TCT53" s="149"/>
      <c r="TCY53" s="149"/>
      <c r="TDD53" s="149"/>
      <c r="TDI53" s="149"/>
      <c r="TDN53" s="149"/>
      <c r="TDS53" s="149"/>
      <c r="TDX53" s="149"/>
      <c r="TEC53" s="149"/>
      <c r="TEH53" s="149"/>
      <c r="TEM53" s="149"/>
      <c r="TER53" s="149"/>
      <c r="TEW53" s="149"/>
      <c r="TFB53" s="149"/>
      <c r="TFG53" s="149"/>
      <c r="TFL53" s="149"/>
      <c r="TFQ53" s="149"/>
      <c r="TFV53" s="149"/>
      <c r="TGA53" s="149"/>
      <c r="TGF53" s="149"/>
      <c r="TGK53" s="149"/>
      <c r="TGP53" s="149"/>
      <c r="TGU53" s="149"/>
      <c r="TGZ53" s="149"/>
      <c r="THE53" s="149"/>
      <c r="THJ53" s="149"/>
      <c r="THO53" s="149"/>
      <c r="THT53" s="149"/>
      <c r="THY53" s="149"/>
      <c r="TID53" s="149"/>
      <c r="TII53" s="149"/>
      <c r="TIN53" s="149"/>
      <c r="TIS53" s="149"/>
      <c r="TIX53" s="149"/>
      <c r="TJC53" s="149"/>
      <c r="TJH53" s="149"/>
      <c r="TJM53" s="149"/>
      <c r="TJR53" s="149"/>
      <c r="TJW53" s="149"/>
      <c r="TKB53" s="149"/>
      <c r="TKG53" s="149"/>
      <c r="TKL53" s="149"/>
      <c r="TKQ53" s="149"/>
      <c r="TKV53" s="149"/>
      <c r="TLA53" s="149"/>
      <c r="TLF53" s="149"/>
      <c r="TLK53" s="149"/>
      <c r="TLP53" s="149"/>
      <c r="TLU53" s="149"/>
      <c r="TLZ53" s="149"/>
      <c r="TME53" s="149"/>
      <c r="TMJ53" s="149"/>
      <c r="TMO53" s="149"/>
      <c r="TMT53" s="149"/>
      <c r="TMY53" s="149"/>
      <c r="TND53" s="149"/>
      <c r="TNI53" s="149"/>
      <c r="TNN53" s="149"/>
      <c r="TNS53" s="149"/>
      <c r="TNX53" s="149"/>
      <c r="TOC53" s="149"/>
      <c r="TOH53" s="149"/>
      <c r="TOM53" s="149"/>
      <c r="TOR53" s="149"/>
      <c r="TOW53" s="149"/>
      <c r="TPB53" s="149"/>
      <c r="TPG53" s="149"/>
      <c r="TPL53" s="149"/>
      <c r="TPQ53" s="149"/>
      <c r="TPV53" s="149"/>
      <c r="TQA53" s="149"/>
      <c r="TQF53" s="149"/>
      <c r="TQK53" s="149"/>
      <c r="TQP53" s="149"/>
      <c r="TQU53" s="149"/>
      <c r="TQZ53" s="149"/>
      <c r="TRE53" s="149"/>
      <c r="TRJ53" s="149"/>
      <c r="TRO53" s="149"/>
      <c r="TRT53" s="149"/>
      <c r="TRY53" s="149"/>
      <c r="TSD53" s="149"/>
      <c r="TSI53" s="149"/>
      <c r="TSN53" s="149"/>
      <c r="TSS53" s="149"/>
      <c r="TSX53" s="149"/>
      <c r="TTC53" s="149"/>
      <c r="TTH53" s="149"/>
      <c r="TTM53" s="149"/>
      <c r="TTR53" s="149"/>
      <c r="TTW53" s="149"/>
      <c r="TUB53" s="149"/>
      <c r="TUG53" s="149"/>
      <c r="TUL53" s="149"/>
      <c r="TUQ53" s="149"/>
      <c r="TUV53" s="149"/>
      <c r="TVA53" s="149"/>
      <c r="TVF53" s="149"/>
      <c r="TVK53" s="149"/>
      <c r="TVP53" s="149"/>
      <c r="TVU53" s="149"/>
      <c r="TVZ53" s="149"/>
      <c r="TWE53" s="149"/>
      <c r="TWJ53" s="149"/>
      <c r="TWO53" s="149"/>
      <c r="TWT53" s="149"/>
      <c r="TWY53" s="149"/>
      <c r="TXD53" s="149"/>
      <c r="TXI53" s="149"/>
      <c r="TXN53" s="149"/>
      <c r="TXS53" s="149"/>
      <c r="TXX53" s="149"/>
      <c r="TYC53" s="149"/>
      <c r="TYH53" s="149"/>
      <c r="TYM53" s="149"/>
      <c r="TYR53" s="149"/>
      <c r="TYW53" s="149"/>
      <c r="TZB53" s="149"/>
      <c r="TZG53" s="149"/>
      <c r="TZL53" s="149"/>
      <c r="TZQ53" s="149"/>
      <c r="TZV53" s="149"/>
      <c r="UAA53" s="149"/>
      <c r="UAF53" s="149"/>
      <c r="UAK53" s="149"/>
      <c r="UAP53" s="149"/>
      <c r="UAU53" s="149"/>
      <c r="UAZ53" s="149"/>
      <c r="UBE53" s="149"/>
      <c r="UBJ53" s="149"/>
      <c r="UBO53" s="149"/>
      <c r="UBT53" s="149"/>
      <c r="UBY53" s="149"/>
      <c r="UCD53" s="149"/>
      <c r="UCI53" s="149"/>
      <c r="UCN53" s="149"/>
      <c r="UCS53" s="149"/>
      <c r="UCX53" s="149"/>
      <c r="UDC53" s="149"/>
      <c r="UDH53" s="149"/>
      <c r="UDM53" s="149"/>
      <c r="UDR53" s="149"/>
      <c r="UDW53" s="149"/>
      <c r="UEB53" s="149"/>
      <c r="UEG53" s="149"/>
      <c r="UEL53" s="149"/>
      <c r="UEQ53" s="149"/>
      <c r="UEV53" s="149"/>
      <c r="UFA53" s="149"/>
      <c r="UFF53" s="149"/>
      <c r="UFK53" s="149"/>
      <c r="UFP53" s="149"/>
      <c r="UFU53" s="149"/>
      <c r="UFZ53" s="149"/>
      <c r="UGE53" s="149"/>
      <c r="UGJ53" s="149"/>
      <c r="UGO53" s="149"/>
      <c r="UGT53" s="149"/>
      <c r="UGY53" s="149"/>
      <c r="UHD53" s="149"/>
      <c r="UHI53" s="149"/>
      <c r="UHN53" s="149"/>
      <c r="UHS53" s="149"/>
      <c r="UHX53" s="149"/>
      <c r="UIC53" s="149"/>
      <c r="UIH53" s="149"/>
      <c r="UIM53" s="149"/>
      <c r="UIR53" s="149"/>
      <c r="UIW53" s="149"/>
      <c r="UJB53" s="149"/>
      <c r="UJG53" s="149"/>
      <c r="UJL53" s="149"/>
      <c r="UJQ53" s="149"/>
      <c r="UJV53" s="149"/>
      <c r="UKA53" s="149"/>
      <c r="UKF53" s="149"/>
      <c r="UKK53" s="149"/>
      <c r="UKP53" s="149"/>
      <c r="UKU53" s="149"/>
      <c r="UKZ53" s="149"/>
      <c r="ULE53" s="149"/>
      <c r="ULJ53" s="149"/>
      <c r="ULO53" s="149"/>
      <c r="ULT53" s="149"/>
      <c r="ULY53" s="149"/>
      <c r="UMD53" s="149"/>
      <c r="UMI53" s="149"/>
      <c r="UMN53" s="149"/>
      <c r="UMS53" s="149"/>
      <c r="UMX53" s="149"/>
      <c r="UNC53" s="149"/>
      <c r="UNH53" s="149"/>
      <c r="UNM53" s="149"/>
      <c r="UNR53" s="149"/>
      <c r="UNW53" s="149"/>
      <c r="UOB53" s="149"/>
      <c r="UOG53" s="149"/>
      <c r="UOL53" s="149"/>
      <c r="UOQ53" s="149"/>
      <c r="UOV53" s="149"/>
      <c r="UPA53" s="149"/>
      <c r="UPF53" s="149"/>
      <c r="UPK53" s="149"/>
      <c r="UPP53" s="149"/>
      <c r="UPU53" s="149"/>
      <c r="UPZ53" s="149"/>
      <c r="UQE53" s="149"/>
      <c r="UQJ53" s="149"/>
      <c r="UQO53" s="149"/>
      <c r="UQT53" s="149"/>
      <c r="UQY53" s="149"/>
      <c r="URD53" s="149"/>
      <c r="URI53" s="149"/>
      <c r="URN53" s="149"/>
      <c r="URS53" s="149"/>
      <c r="URX53" s="149"/>
      <c r="USC53" s="149"/>
      <c r="USH53" s="149"/>
      <c r="USM53" s="149"/>
      <c r="USR53" s="149"/>
      <c r="USW53" s="149"/>
      <c r="UTB53" s="149"/>
      <c r="UTG53" s="149"/>
      <c r="UTL53" s="149"/>
      <c r="UTQ53" s="149"/>
      <c r="UTV53" s="149"/>
      <c r="UUA53" s="149"/>
      <c r="UUF53" s="149"/>
      <c r="UUK53" s="149"/>
      <c r="UUP53" s="149"/>
      <c r="UUU53" s="149"/>
      <c r="UUZ53" s="149"/>
      <c r="UVE53" s="149"/>
      <c r="UVJ53" s="149"/>
      <c r="UVO53" s="149"/>
      <c r="UVT53" s="149"/>
      <c r="UVY53" s="149"/>
      <c r="UWD53" s="149"/>
      <c r="UWI53" s="149"/>
      <c r="UWN53" s="149"/>
      <c r="UWS53" s="149"/>
      <c r="UWX53" s="149"/>
      <c r="UXC53" s="149"/>
      <c r="UXH53" s="149"/>
      <c r="UXM53" s="149"/>
      <c r="UXR53" s="149"/>
      <c r="UXW53" s="149"/>
      <c r="UYB53" s="149"/>
      <c r="UYG53" s="149"/>
      <c r="UYL53" s="149"/>
      <c r="UYQ53" s="149"/>
      <c r="UYV53" s="149"/>
      <c r="UZA53" s="149"/>
      <c r="UZF53" s="149"/>
      <c r="UZK53" s="149"/>
      <c r="UZP53" s="149"/>
      <c r="UZU53" s="149"/>
      <c r="UZZ53" s="149"/>
      <c r="VAE53" s="149"/>
      <c r="VAJ53" s="149"/>
      <c r="VAO53" s="149"/>
      <c r="VAT53" s="149"/>
      <c r="VAY53" s="149"/>
      <c r="VBD53" s="149"/>
      <c r="VBI53" s="149"/>
      <c r="VBN53" s="149"/>
      <c r="VBS53" s="149"/>
      <c r="VBX53" s="149"/>
      <c r="VCC53" s="149"/>
      <c r="VCH53" s="149"/>
      <c r="VCM53" s="149"/>
      <c r="VCR53" s="149"/>
      <c r="VCW53" s="149"/>
      <c r="VDB53" s="149"/>
      <c r="VDG53" s="149"/>
      <c r="VDL53" s="149"/>
      <c r="VDQ53" s="149"/>
      <c r="VDV53" s="149"/>
      <c r="VEA53" s="149"/>
      <c r="VEF53" s="149"/>
      <c r="VEK53" s="149"/>
      <c r="VEP53" s="149"/>
      <c r="VEU53" s="149"/>
      <c r="VEZ53" s="149"/>
      <c r="VFE53" s="149"/>
      <c r="VFJ53" s="149"/>
      <c r="VFO53" s="149"/>
      <c r="VFT53" s="149"/>
      <c r="VFY53" s="149"/>
      <c r="VGD53" s="149"/>
      <c r="VGI53" s="149"/>
      <c r="VGN53" s="149"/>
      <c r="VGS53" s="149"/>
      <c r="VGX53" s="149"/>
      <c r="VHC53" s="149"/>
      <c r="VHH53" s="149"/>
      <c r="VHM53" s="149"/>
      <c r="VHR53" s="149"/>
      <c r="VHW53" s="149"/>
      <c r="VIB53" s="149"/>
      <c r="VIG53" s="149"/>
      <c r="VIL53" s="149"/>
      <c r="VIQ53" s="149"/>
      <c r="VIV53" s="149"/>
      <c r="VJA53" s="149"/>
      <c r="VJF53" s="149"/>
      <c r="VJK53" s="149"/>
      <c r="VJP53" s="149"/>
      <c r="VJU53" s="149"/>
      <c r="VJZ53" s="149"/>
      <c r="VKE53" s="149"/>
      <c r="VKJ53" s="149"/>
      <c r="VKO53" s="149"/>
      <c r="VKT53" s="149"/>
      <c r="VKY53" s="149"/>
      <c r="VLD53" s="149"/>
      <c r="VLI53" s="149"/>
      <c r="VLN53" s="149"/>
      <c r="VLS53" s="149"/>
      <c r="VLX53" s="149"/>
      <c r="VMC53" s="149"/>
      <c r="VMH53" s="149"/>
      <c r="VMM53" s="149"/>
      <c r="VMR53" s="149"/>
      <c r="VMW53" s="149"/>
      <c r="VNB53" s="149"/>
      <c r="VNG53" s="149"/>
      <c r="VNL53" s="149"/>
      <c r="VNQ53" s="149"/>
      <c r="VNV53" s="149"/>
      <c r="VOA53" s="149"/>
      <c r="VOF53" s="149"/>
      <c r="VOK53" s="149"/>
      <c r="VOP53" s="149"/>
      <c r="VOU53" s="149"/>
      <c r="VOZ53" s="149"/>
      <c r="VPE53" s="149"/>
      <c r="VPJ53" s="149"/>
      <c r="VPO53" s="149"/>
      <c r="VPT53" s="149"/>
      <c r="VPY53" s="149"/>
      <c r="VQD53" s="149"/>
      <c r="VQI53" s="149"/>
      <c r="VQN53" s="149"/>
      <c r="VQS53" s="149"/>
      <c r="VQX53" s="149"/>
      <c r="VRC53" s="149"/>
      <c r="VRH53" s="149"/>
      <c r="VRM53" s="149"/>
      <c r="VRR53" s="149"/>
      <c r="VRW53" s="149"/>
      <c r="VSB53" s="149"/>
      <c r="VSG53" s="149"/>
      <c r="VSL53" s="149"/>
      <c r="VSQ53" s="149"/>
      <c r="VSV53" s="149"/>
      <c r="VTA53" s="149"/>
      <c r="VTF53" s="149"/>
      <c r="VTK53" s="149"/>
      <c r="VTP53" s="149"/>
      <c r="VTU53" s="149"/>
      <c r="VTZ53" s="149"/>
      <c r="VUE53" s="149"/>
      <c r="VUJ53" s="149"/>
      <c r="VUO53" s="149"/>
      <c r="VUT53" s="149"/>
      <c r="VUY53" s="149"/>
      <c r="VVD53" s="149"/>
      <c r="VVI53" s="149"/>
      <c r="VVN53" s="149"/>
      <c r="VVS53" s="149"/>
      <c r="VVX53" s="149"/>
      <c r="VWC53" s="149"/>
      <c r="VWH53" s="149"/>
      <c r="VWM53" s="149"/>
      <c r="VWR53" s="149"/>
      <c r="VWW53" s="149"/>
      <c r="VXB53" s="149"/>
      <c r="VXG53" s="149"/>
      <c r="VXL53" s="149"/>
      <c r="VXQ53" s="149"/>
      <c r="VXV53" s="149"/>
      <c r="VYA53" s="149"/>
      <c r="VYF53" s="149"/>
      <c r="VYK53" s="149"/>
      <c r="VYP53" s="149"/>
      <c r="VYU53" s="149"/>
      <c r="VYZ53" s="149"/>
      <c r="VZE53" s="149"/>
      <c r="VZJ53" s="149"/>
      <c r="VZO53" s="149"/>
      <c r="VZT53" s="149"/>
      <c r="VZY53" s="149"/>
      <c r="WAD53" s="149"/>
      <c r="WAI53" s="149"/>
      <c r="WAN53" s="149"/>
      <c r="WAS53" s="149"/>
      <c r="WAX53" s="149"/>
      <c r="WBC53" s="149"/>
      <c r="WBH53" s="149"/>
      <c r="WBM53" s="149"/>
      <c r="WBR53" s="149"/>
      <c r="WBW53" s="149"/>
      <c r="WCB53" s="149"/>
      <c r="WCG53" s="149"/>
      <c r="WCL53" s="149"/>
      <c r="WCQ53" s="149"/>
      <c r="WCV53" s="149"/>
      <c r="WDA53" s="149"/>
      <c r="WDF53" s="149"/>
      <c r="WDK53" s="149"/>
      <c r="WDP53" s="149"/>
      <c r="WDU53" s="149"/>
      <c r="WDZ53" s="149"/>
      <c r="WEE53" s="149"/>
      <c r="WEJ53" s="149"/>
      <c r="WEO53" s="149"/>
      <c r="WET53" s="149"/>
      <c r="WEY53" s="149"/>
      <c r="WFD53" s="149"/>
      <c r="WFI53" s="149"/>
      <c r="WFN53" s="149"/>
      <c r="WFS53" s="149"/>
      <c r="WFX53" s="149"/>
      <c r="WGC53" s="149"/>
      <c r="WGH53" s="149"/>
      <c r="WGM53" s="149"/>
      <c r="WGR53" s="149"/>
      <c r="WGW53" s="149"/>
      <c r="WHB53" s="149"/>
      <c r="WHG53" s="149"/>
      <c r="WHL53" s="149"/>
      <c r="WHQ53" s="149"/>
      <c r="WHV53" s="149"/>
      <c r="WIA53" s="149"/>
      <c r="WIF53" s="149"/>
      <c r="WIK53" s="149"/>
      <c r="WIP53" s="149"/>
      <c r="WIU53" s="149"/>
      <c r="WIZ53" s="149"/>
      <c r="WJE53" s="149"/>
      <c r="WJJ53" s="149"/>
      <c r="WJO53" s="149"/>
      <c r="WJT53" s="149"/>
      <c r="WJY53" s="149"/>
      <c r="WKD53" s="149"/>
      <c r="WKI53" s="149"/>
      <c r="WKN53" s="149"/>
      <c r="WKS53" s="149"/>
      <c r="WKX53" s="149"/>
      <c r="WLC53" s="149"/>
      <c r="WLH53" s="149"/>
      <c r="WLM53" s="149"/>
      <c r="WLR53" s="149"/>
      <c r="WLW53" s="149"/>
      <c r="WMB53" s="149"/>
      <c r="WMG53" s="149"/>
      <c r="WML53" s="149"/>
      <c r="WMQ53" s="149"/>
      <c r="WMV53" s="149"/>
      <c r="WNA53" s="149"/>
      <c r="WNF53" s="149"/>
      <c r="WNK53" s="149"/>
      <c r="WNP53" s="149"/>
      <c r="WNU53" s="149"/>
      <c r="WNZ53" s="149"/>
      <c r="WOE53" s="149"/>
      <c r="WOJ53" s="149"/>
      <c r="WOO53" s="149"/>
      <c r="WOT53" s="149"/>
      <c r="WOY53" s="149"/>
      <c r="WPD53" s="149"/>
      <c r="WPI53" s="149"/>
      <c r="WPN53" s="149"/>
      <c r="WPS53" s="149"/>
      <c r="WPX53" s="149"/>
      <c r="WQC53" s="149"/>
      <c r="WQH53" s="149"/>
      <c r="WQM53" s="149"/>
      <c r="WQR53" s="149"/>
      <c r="WQW53" s="149"/>
      <c r="WRB53" s="149"/>
      <c r="WRG53" s="149"/>
      <c r="WRL53" s="149"/>
      <c r="WRQ53" s="149"/>
      <c r="WRV53" s="149"/>
      <c r="WSA53" s="149"/>
      <c r="WSF53" s="149"/>
      <c r="WSK53" s="149"/>
      <c r="WSP53" s="149"/>
      <c r="WSU53" s="149"/>
      <c r="WSZ53" s="149"/>
      <c r="WTE53" s="149"/>
      <c r="WTJ53" s="149"/>
      <c r="WTO53" s="149"/>
      <c r="WTT53" s="149"/>
      <c r="WTY53" s="149"/>
      <c r="WUD53" s="149"/>
      <c r="WUI53" s="149"/>
      <c r="WUN53" s="149"/>
      <c r="WUS53" s="149"/>
      <c r="WUX53" s="149"/>
      <c r="WVC53" s="149"/>
      <c r="WVH53" s="149"/>
      <c r="WVM53" s="149"/>
      <c r="WVR53" s="149"/>
      <c r="WVW53" s="149"/>
      <c r="WWB53" s="149"/>
      <c r="WWG53" s="149"/>
      <c r="WWL53" s="149"/>
      <c r="WWQ53" s="149"/>
      <c r="WWV53" s="149"/>
      <c r="WXA53" s="149"/>
      <c r="WXF53" s="149"/>
      <c r="WXK53" s="149"/>
      <c r="WXP53" s="149"/>
      <c r="WXU53" s="149"/>
      <c r="WXZ53" s="149"/>
      <c r="WYE53" s="149"/>
      <c r="WYJ53" s="149"/>
      <c r="WYO53" s="149"/>
      <c r="WYT53" s="149"/>
      <c r="WYY53" s="149"/>
      <c r="WZD53" s="149"/>
      <c r="WZI53" s="149"/>
      <c r="WZN53" s="149"/>
      <c r="WZS53" s="149"/>
      <c r="WZX53" s="149"/>
      <c r="XAC53" s="149"/>
      <c r="XAH53" s="149"/>
      <c r="XAM53" s="149"/>
      <c r="XAR53" s="149"/>
      <c r="XAW53" s="149"/>
      <c r="XBB53" s="149"/>
      <c r="XBG53" s="149"/>
      <c r="XBL53" s="149"/>
      <c r="XBQ53" s="149"/>
      <c r="XBV53" s="149"/>
      <c r="XCA53" s="149"/>
      <c r="XCF53" s="149"/>
      <c r="XCK53" s="149"/>
      <c r="XCP53" s="149"/>
      <c r="XCU53" s="149"/>
      <c r="XCZ53" s="149"/>
      <c r="XDE53" s="149"/>
      <c r="XDJ53" s="149"/>
      <c r="XDO53" s="149"/>
      <c r="XDT53" s="149"/>
      <c r="XDY53" s="149"/>
      <c r="XED53" s="149"/>
      <c r="XEI53" s="149"/>
      <c r="XEN53" s="149"/>
      <c r="XES53" s="149"/>
      <c r="XEX53" s="149"/>
      <c r="XFC53" s="149"/>
    </row>
    <row r="54" spans="1:1023 1028:2048 2053:3068 3073:4093 4098:5118 5123:6143 6148:7168 7173:8188 8193:9213 9218:10238 10243:11263 11268:12288 12293:13308 13313:14333 14338:15358 15363:16383" x14ac:dyDescent="0.25">
      <c r="A54" s="57"/>
      <c r="B54" s="149"/>
      <c r="C54" s="57"/>
      <c r="D54" s="57"/>
      <c r="E54" s="57"/>
    </row>
    <row r="55" spans="1:1023 1028:2048 2053:3068 3073:4093 4098:5118 5123:6143 6148:7168 7173:8188 8193:9213 9218:10238 10243:11263 11268:12288 12293:13308 13313:14333 14338:15358 15363:16383" ht="21" x14ac:dyDescent="0.35">
      <c r="A55" s="46" t="s">
        <v>43</v>
      </c>
      <c r="B55" s="7"/>
      <c r="C55" s="21"/>
      <c r="D55" s="37" t="str">
        <f>COUNTA(Table7[Город / Населённый пункт]) &amp; " ПАРТНЕРА"</f>
        <v>4 ПАРТНЕРА</v>
      </c>
    </row>
    <row r="56" spans="1:1023 1028:2048 2053:3068 3073:4093 4098:5118 5123:6143 6148:7168 7173:8188 8193:9213 9218:10238 10243:11263 11268:12288 12293:13308 13313:14333 14338:15358 15363:16383" x14ac:dyDescent="0.25">
      <c r="A56" s="22" t="s">
        <v>13</v>
      </c>
      <c r="B56" s="1" t="s">
        <v>14</v>
      </c>
      <c r="C56" s="22" t="s">
        <v>15</v>
      </c>
      <c r="D56" s="22" t="s">
        <v>16</v>
      </c>
      <c r="E56" s="22" t="s">
        <v>1518</v>
      </c>
    </row>
    <row r="57" spans="1:1023 1028:2048 2053:3068 3073:4093 4098:5118 5123:6143 6148:7168 7173:8188 8193:9213 9218:10238 10243:11263 11268:12288 12293:13308 13313:14333 14338:15358 15363:16383" x14ac:dyDescent="0.25">
      <c r="A57" s="81" t="s">
        <v>310</v>
      </c>
      <c r="B57" s="82" t="s">
        <v>1122</v>
      </c>
      <c r="C57" s="81" t="s">
        <v>976</v>
      </c>
      <c r="D57" s="117" t="s">
        <v>1444</v>
      </c>
      <c r="E57" s="53" t="s">
        <v>954</v>
      </c>
    </row>
    <row r="58" spans="1:1023 1028:2048 2053:3068 3073:4093 4098:5118 5123:6143 6148:7168 7173:8188 8193:9213 9218:10238 10243:11263 11268:12288 12293:13308 13313:14333 14338:15358 15363:16383" x14ac:dyDescent="0.25">
      <c r="A58" s="53" t="s">
        <v>44</v>
      </c>
      <c r="B58" s="54" t="s">
        <v>1123</v>
      </c>
      <c r="C58" s="53" t="s">
        <v>45</v>
      </c>
      <c r="D58" s="57" t="s">
        <v>1560</v>
      </c>
      <c r="E58" s="53" t="s">
        <v>954</v>
      </c>
    </row>
    <row r="59" spans="1:1023 1028:2048 2053:3068 3073:4093 4098:5118 5123:6143 6148:7168 7173:8188 8193:9213 9218:10238 10243:11263 11268:12288 12293:13308 13313:14333 14338:15358 15363:16383" x14ac:dyDescent="0.25">
      <c r="A59" s="53" t="s">
        <v>46</v>
      </c>
      <c r="B59" s="54" t="s">
        <v>1087</v>
      </c>
      <c r="C59" s="53" t="s">
        <v>47</v>
      </c>
      <c r="D59" s="57" t="s">
        <v>975</v>
      </c>
      <c r="E59" s="53" t="s">
        <v>954</v>
      </c>
    </row>
    <row r="60" spans="1:1023 1028:2048 2053:3068 3073:4093 4098:5118 5123:6143 6148:7168 7173:8188 8193:9213 9218:10238 10243:11263 11268:12288 12293:13308 13313:14333 14338:15358 15363:16383" x14ac:dyDescent="0.25">
      <c r="A60" s="53" t="s">
        <v>319</v>
      </c>
      <c r="B60" s="54" t="s">
        <v>1240</v>
      </c>
      <c r="C60" s="53" t="s">
        <v>2232</v>
      </c>
      <c r="D60" s="57" t="s">
        <v>321</v>
      </c>
      <c r="E60" s="53" t="s">
        <v>954</v>
      </c>
    </row>
    <row r="61" spans="1:1023 1028:2048 2053:3068 3073:4093 4098:5118 5123:6143 6148:7168 7173:8188 8193:9213 9218:10238 10243:11263 11268:12288 12293:13308 13313:14333 14338:15358 15363:16383" ht="21" x14ac:dyDescent="0.35">
      <c r="A61" s="46" t="s">
        <v>48</v>
      </c>
      <c r="B61" s="7"/>
      <c r="C61" s="21"/>
      <c r="D61" s="37" t="str">
        <f>COUNTA(Table8[Город / Населённый пункт]) &amp; " ПАРТНЕРА"</f>
        <v>2 ПАРТНЕРА</v>
      </c>
    </row>
    <row r="62" spans="1:1023 1028:2048 2053:3068 3073:4093 4098:5118 5123:6143 6148:7168 7173:8188 8193:9213 9218:10238 10243:11263 11268:12288 12293:13308 13313:14333 14338:15358 15363:16383" x14ac:dyDescent="0.25">
      <c r="A62" s="22" t="s">
        <v>13</v>
      </c>
      <c r="B62" s="1" t="s">
        <v>14</v>
      </c>
      <c r="C62" s="22" t="s">
        <v>15</v>
      </c>
      <c r="D62" s="22" t="s">
        <v>16</v>
      </c>
      <c r="E62" s="22" t="s">
        <v>1518</v>
      </c>
    </row>
    <row r="63" spans="1:1023 1028:2048 2053:3068 3073:4093 4098:5118 5123:6143 6148:7168 7173:8188 8193:9213 9218:10238 10243:11263 11268:12288 12293:13308 13313:14333 14338:15358 15363:16383" x14ac:dyDescent="0.25">
      <c r="A63" s="53" t="s">
        <v>333</v>
      </c>
      <c r="B63" s="54" t="s">
        <v>2026</v>
      </c>
      <c r="C63" s="53" t="s">
        <v>2027</v>
      </c>
      <c r="D63" s="53" t="s">
        <v>2028</v>
      </c>
      <c r="E63" s="53" t="s">
        <v>954</v>
      </c>
    </row>
    <row r="64" spans="1:1023 1028:2048 2053:3068 3073:4093 4098:5118 5123:6143 6148:7168 7173:8188 8193:9213 9218:10238 10243:11263 11268:12288 12293:13308 13313:14333 14338:15358 15363:16383" x14ac:dyDescent="0.25">
      <c r="A64" s="53" t="s">
        <v>49</v>
      </c>
      <c r="B64" s="54" t="s">
        <v>1124</v>
      </c>
      <c r="C64" s="53" t="s">
        <v>900</v>
      </c>
      <c r="D64" s="53" t="s">
        <v>873</v>
      </c>
      <c r="E64" s="53" t="s">
        <v>954</v>
      </c>
    </row>
    <row r="65" spans="1:5" x14ac:dyDescent="0.25">
      <c r="A65" s="53"/>
      <c r="B65" s="54"/>
      <c r="C65" s="53"/>
      <c r="D65" s="53"/>
      <c r="E65" s="53"/>
    </row>
    <row r="66" spans="1:5" ht="28.5" x14ac:dyDescent="0.45">
      <c r="A66" s="36" t="s">
        <v>99</v>
      </c>
      <c r="B66" s="8"/>
      <c r="C66" s="20"/>
      <c r="D66" s="84" t="str">
        <f>COUNTA(Table9[Город / Населённый пункт]) &amp; " ПАРТНЕРОВ"</f>
        <v>8 ПАРТНЕРОВ</v>
      </c>
    </row>
    <row r="67" spans="1:5" x14ac:dyDescent="0.25">
      <c r="A67" s="22" t="s">
        <v>13</v>
      </c>
      <c r="B67" s="1" t="s">
        <v>14</v>
      </c>
      <c r="C67" s="22" t="s">
        <v>15</v>
      </c>
      <c r="D67" s="22" t="s">
        <v>16</v>
      </c>
      <c r="E67" s="22" t="s">
        <v>1518</v>
      </c>
    </row>
    <row r="68" spans="1:5" x14ac:dyDescent="0.25">
      <c r="A68" s="53" t="s">
        <v>51</v>
      </c>
      <c r="B68" s="54" t="s">
        <v>1125</v>
      </c>
      <c r="C68" s="53" t="s">
        <v>52</v>
      </c>
      <c r="D68" s="53" t="s">
        <v>53</v>
      </c>
      <c r="E68" s="53" t="s">
        <v>955</v>
      </c>
    </row>
    <row r="69" spans="1:5" x14ac:dyDescent="0.25">
      <c r="A69" s="53" t="s">
        <v>51</v>
      </c>
      <c r="B69" s="54" t="s">
        <v>1126</v>
      </c>
      <c r="C69" s="53" t="s">
        <v>54</v>
      </c>
      <c r="D69" s="53" t="s">
        <v>55</v>
      </c>
      <c r="E69" s="53" t="s">
        <v>1000</v>
      </c>
    </row>
    <row r="70" spans="1:5" x14ac:dyDescent="0.25">
      <c r="A70" s="53" t="s">
        <v>66</v>
      </c>
      <c r="B70" s="54" t="s">
        <v>1127</v>
      </c>
      <c r="C70" s="53" t="s">
        <v>67</v>
      </c>
      <c r="D70" s="53" t="s">
        <v>68</v>
      </c>
      <c r="E70" s="53" t="s">
        <v>1000</v>
      </c>
    </row>
    <row r="71" spans="1:5" x14ac:dyDescent="0.25">
      <c r="A71" s="53" t="s">
        <v>56</v>
      </c>
      <c r="B71" s="54" t="s">
        <v>1128</v>
      </c>
      <c r="C71" s="53" t="s">
        <v>57</v>
      </c>
      <c r="D71" s="53" t="s">
        <v>58</v>
      </c>
      <c r="E71" s="53" t="s">
        <v>1000</v>
      </c>
    </row>
    <row r="72" spans="1:5" x14ac:dyDescent="0.25">
      <c r="A72" s="53" t="s">
        <v>56</v>
      </c>
      <c r="B72" s="54" t="s">
        <v>1129</v>
      </c>
      <c r="C72" s="53" t="s">
        <v>59</v>
      </c>
      <c r="D72" s="53" t="s">
        <v>60</v>
      </c>
      <c r="E72" s="53" t="s">
        <v>955</v>
      </c>
    </row>
    <row r="73" spans="1:5" x14ac:dyDescent="0.25">
      <c r="A73" s="53" t="s">
        <v>61</v>
      </c>
      <c r="B73" s="54" t="s">
        <v>1130</v>
      </c>
      <c r="C73" s="53" t="s">
        <v>62</v>
      </c>
      <c r="D73" s="53" t="s">
        <v>63</v>
      </c>
      <c r="E73" s="53" t="s">
        <v>1000</v>
      </c>
    </row>
    <row r="74" spans="1:5" x14ac:dyDescent="0.25">
      <c r="A74" s="53" t="s">
        <v>64</v>
      </c>
      <c r="B74" s="54" t="s">
        <v>1131</v>
      </c>
      <c r="C74" s="53" t="s">
        <v>1032</v>
      </c>
      <c r="D74" s="53" t="s">
        <v>65</v>
      </c>
      <c r="E74" s="53" t="s">
        <v>1000</v>
      </c>
    </row>
    <row r="75" spans="1:5" x14ac:dyDescent="0.25">
      <c r="A75" s="53" t="s">
        <v>51</v>
      </c>
      <c r="B75" s="54" t="s">
        <v>2502</v>
      </c>
      <c r="C75" s="53" t="s">
        <v>2501</v>
      </c>
      <c r="D75" s="83" t="s">
        <v>2500</v>
      </c>
      <c r="E75" s="53" t="s">
        <v>1000</v>
      </c>
    </row>
    <row r="76" spans="1:5" x14ac:dyDescent="0.25">
      <c r="A76" s="53"/>
      <c r="B76" s="54"/>
      <c r="C76" s="53"/>
      <c r="D76" s="53"/>
      <c r="E76" s="53"/>
    </row>
    <row r="77" spans="1:5" ht="28.5" x14ac:dyDescent="0.45">
      <c r="A77" s="36" t="s">
        <v>100</v>
      </c>
      <c r="B77" s="8"/>
      <c r="C77" s="20"/>
      <c r="D77" s="84" t="str">
        <f>COUNTA(Table10[Город / Населённый пункт]) &amp; " ПАРТНЕРОВ"</f>
        <v>5 ПАРТНЕРОВ</v>
      </c>
    </row>
    <row r="78" spans="1:5" x14ac:dyDescent="0.25">
      <c r="A78" s="22" t="s">
        <v>13</v>
      </c>
      <c r="B78" s="1" t="s">
        <v>14</v>
      </c>
      <c r="C78" s="22" t="s">
        <v>15</v>
      </c>
      <c r="D78" s="22" t="s">
        <v>16</v>
      </c>
      <c r="E78" s="22" t="s">
        <v>1518</v>
      </c>
    </row>
    <row r="79" spans="1:5" x14ac:dyDescent="0.25">
      <c r="A79" s="53" t="s">
        <v>69</v>
      </c>
      <c r="B79" s="54" t="s">
        <v>1132</v>
      </c>
      <c r="C79" s="53" t="s">
        <v>74</v>
      </c>
      <c r="D79" s="53" t="s">
        <v>75</v>
      </c>
      <c r="E79" s="53" t="s">
        <v>1000</v>
      </c>
    </row>
    <row r="80" spans="1:5" x14ac:dyDescent="0.25">
      <c r="A80" s="53" t="s">
        <v>69</v>
      </c>
      <c r="B80" s="54" t="s">
        <v>1133</v>
      </c>
      <c r="C80" s="53" t="s">
        <v>72</v>
      </c>
      <c r="D80" s="83" t="s">
        <v>1006</v>
      </c>
      <c r="E80" s="53" t="s">
        <v>954</v>
      </c>
    </row>
    <row r="81" spans="1:5" x14ac:dyDescent="0.25">
      <c r="A81" s="53" t="s">
        <v>69</v>
      </c>
      <c r="B81" s="54" t="s">
        <v>1134</v>
      </c>
      <c r="C81" s="53" t="s">
        <v>70</v>
      </c>
      <c r="D81" s="53" t="s">
        <v>71</v>
      </c>
      <c r="E81" s="53" t="s">
        <v>954</v>
      </c>
    </row>
    <row r="82" spans="1:5" x14ac:dyDescent="0.25">
      <c r="A82" s="53" t="s">
        <v>69</v>
      </c>
      <c r="B82" s="54" t="s">
        <v>1135</v>
      </c>
      <c r="C82" s="53" t="s">
        <v>1033</v>
      </c>
      <c r="D82" s="53" t="s">
        <v>73</v>
      </c>
      <c r="E82" s="53" t="s">
        <v>1000</v>
      </c>
    </row>
    <row r="83" spans="1:5" x14ac:dyDescent="0.25">
      <c r="A83" s="53" t="s">
        <v>69</v>
      </c>
      <c r="B83" s="54" t="s">
        <v>1136</v>
      </c>
      <c r="C83" s="53" t="s">
        <v>76</v>
      </c>
      <c r="D83" s="53" t="s">
        <v>77</v>
      </c>
      <c r="E83" s="53" t="s">
        <v>1000</v>
      </c>
    </row>
    <row r="84" spans="1:5" x14ac:dyDescent="0.25">
      <c r="A84" s="53"/>
      <c r="B84" s="54"/>
      <c r="C84" s="53"/>
      <c r="D84" s="53"/>
      <c r="E84" s="53" t="s">
        <v>1000</v>
      </c>
    </row>
    <row r="85" spans="1:5" ht="28.5" x14ac:dyDescent="0.45">
      <c r="A85" s="36" t="s">
        <v>101</v>
      </c>
      <c r="B85" s="8"/>
      <c r="C85" s="20"/>
      <c r="D85" s="84" t="str">
        <f>COUNTA(Table11[Город / Населённый пункт]) &amp; " ПАРТНЕРА"</f>
        <v>3 ПАРТНЕРА</v>
      </c>
    </row>
    <row r="86" spans="1:5" x14ac:dyDescent="0.25">
      <c r="A86" s="22" t="s">
        <v>13</v>
      </c>
      <c r="B86" s="1" t="s">
        <v>14</v>
      </c>
      <c r="C86" s="22" t="s">
        <v>15</v>
      </c>
      <c r="D86" s="22" t="s">
        <v>16</v>
      </c>
      <c r="E86" s="22" t="s">
        <v>1518</v>
      </c>
    </row>
    <row r="87" spans="1:5" x14ac:dyDescent="0.25">
      <c r="A87" s="53" t="s">
        <v>78</v>
      </c>
      <c r="B87" s="54" t="s">
        <v>1137</v>
      </c>
      <c r="C87" s="53" t="s">
        <v>79</v>
      </c>
      <c r="D87" s="53" t="s">
        <v>80</v>
      </c>
      <c r="E87" s="53" t="s">
        <v>954</v>
      </c>
    </row>
    <row r="88" spans="1:5" x14ac:dyDescent="0.25">
      <c r="A88" s="53" t="s">
        <v>833</v>
      </c>
      <c r="B88" s="54" t="s">
        <v>1719</v>
      </c>
      <c r="C88" s="53" t="s">
        <v>1720</v>
      </c>
      <c r="D88" s="53" t="s">
        <v>1721</v>
      </c>
      <c r="E88" s="53" t="s">
        <v>954</v>
      </c>
    </row>
    <row r="89" spans="1:5" x14ac:dyDescent="0.25">
      <c r="A89" s="53" t="s">
        <v>78</v>
      </c>
      <c r="B89" s="54" t="s">
        <v>1835</v>
      </c>
      <c r="C89" s="53" t="s">
        <v>1726</v>
      </c>
      <c r="D89" s="53" t="s">
        <v>1727</v>
      </c>
      <c r="E89" s="53"/>
    </row>
    <row r="90" spans="1:5" x14ac:dyDescent="0.25">
      <c r="A90" s="53"/>
      <c r="B90" s="54"/>
      <c r="C90" s="53"/>
      <c r="D90" s="53"/>
      <c r="E90" s="53"/>
    </row>
    <row r="91" spans="1:5" ht="28.5" x14ac:dyDescent="0.45">
      <c r="A91" s="36" t="s">
        <v>102</v>
      </c>
      <c r="B91" s="8"/>
      <c r="C91" s="20"/>
      <c r="D91" s="84" t="str">
        <f>COUNTA(Table12[Город / Населённый пункт]) &amp; " ПАРТНЕРА"</f>
        <v>2 ПАРТНЕРА</v>
      </c>
    </row>
    <row r="92" spans="1:5" x14ac:dyDescent="0.25">
      <c r="A92" s="22" t="s">
        <v>13</v>
      </c>
      <c r="B92" s="1" t="s">
        <v>14</v>
      </c>
      <c r="C92" s="22" t="s">
        <v>15</v>
      </c>
      <c r="D92" s="22" t="s">
        <v>16</v>
      </c>
      <c r="E92" s="22" t="s">
        <v>1518</v>
      </c>
    </row>
    <row r="93" spans="1:5" x14ac:dyDescent="0.25">
      <c r="A93" s="53" t="s">
        <v>91</v>
      </c>
      <c r="B93" s="54" t="s">
        <v>1138</v>
      </c>
      <c r="C93" s="53" t="s">
        <v>92</v>
      </c>
      <c r="D93" s="53" t="s">
        <v>93</v>
      </c>
      <c r="E93" s="53" t="s">
        <v>954</v>
      </c>
    </row>
    <row r="94" spans="1:5" x14ac:dyDescent="0.25">
      <c r="A94" s="53" t="s">
        <v>1023</v>
      </c>
      <c r="B94" s="54" t="s">
        <v>1139</v>
      </c>
      <c r="C94" s="53" t="s">
        <v>1024</v>
      </c>
      <c r="D94" s="57" t="s">
        <v>1446</v>
      </c>
      <c r="E94" s="53" t="s">
        <v>954</v>
      </c>
    </row>
    <row r="95" spans="1:5" x14ac:dyDescent="0.25">
      <c r="A95" s="53"/>
      <c r="B95" s="54"/>
      <c r="C95" s="53"/>
      <c r="D95" s="53"/>
      <c r="E95" s="53"/>
    </row>
    <row r="96" spans="1:5" ht="28.5" x14ac:dyDescent="0.45">
      <c r="A96" s="36" t="s">
        <v>103</v>
      </c>
      <c r="B96" s="8"/>
      <c r="C96" s="20"/>
      <c r="D96" s="84" t="str">
        <f>COUNTA(Table13[Город / Населённый пункт]) &amp; " ПАРТНЕРА"</f>
        <v>3 ПАРТНЕРА</v>
      </c>
    </row>
    <row r="97" spans="1:5" x14ac:dyDescent="0.25">
      <c r="A97" s="118" t="s">
        <v>13</v>
      </c>
      <c r="B97" s="119" t="s">
        <v>14</v>
      </c>
      <c r="C97" s="118" t="s">
        <v>15</v>
      </c>
      <c r="D97" s="118" t="s">
        <v>16</v>
      </c>
      <c r="E97" s="22" t="s">
        <v>1518</v>
      </c>
    </row>
    <row r="98" spans="1:5" x14ac:dyDescent="0.25">
      <c r="A98" s="53" t="s">
        <v>81</v>
      </c>
      <c r="B98" s="54" t="s">
        <v>2214</v>
      </c>
      <c r="C98" s="53" t="s">
        <v>2215</v>
      </c>
      <c r="D98" s="83" t="s">
        <v>2216</v>
      </c>
      <c r="E98" s="53" t="s">
        <v>1000</v>
      </c>
    </row>
    <row r="99" spans="1:5" ht="30" x14ac:dyDescent="0.25">
      <c r="A99" s="53" t="s">
        <v>81</v>
      </c>
      <c r="B99" s="54" t="s">
        <v>1140</v>
      </c>
      <c r="C99" s="53" t="s">
        <v>1350</v>
      </c>
      <c r="D99" s="53" t="s">
        <v>82</v>
      </c>
      <c r="E99" s="53" t="s">
        <v>954</v>
      </c>
    </row>
    <row r="100" spans="1:5" ht="30" x14ac:dyDescent="0.25">
      <c r="A100" s="53" t="s">
        <v>1667</v>
      </c>
      <c r="B100" s="54" t="s">
        <v>1668</v>
      </c>
      <c r="C100" s="53" t="s">
        <v>1669</v>
      </c>
      <c r="D100" s="83" t="s">
        <v>1670</v>
      </c>
      <c r="E100" s="53" t="s">
        <v>954</v>
      </c>
    </row>
    <row r="101" spans="1:5" x14ac:dyDescent="0.25">
      <c r="A101" s="53"/>
      <c r="B101" s="54"/>
      <c r="C101" s="53"/>
      <c r="D101" s="53"/>
      <c r="E101" s="53"/>
    </row>
    <row r="102" spans="1:5" ht="28.5" x14ac:dyDescent="0.45">
      <c r="A102" s="36" t="s">
        <v>104</v>
      </c>
      <c r="B102" s="8"/>
      <c r="C102" s="20"/>
      <c r="D102" s="84" t="str">
        <f>COUNTA(Table14[Город / Населённый пункт]) &amp; " ПАРТНЕРА"</f>
        <v>2 ПАРТНЕРА</v>
      </c>
    </row>
    <row r="103" spans="1:5" x14ac:dyDescent="0.25">
      <c r="A103" s="22" t="s">
        <v>13</v>
      </c>
      <c r="B103" s="1" t="s">
        <v>14</v>
      </c>
      <c r="C103" s="22" t="s">
        <v>15</v>
      </c>
      <c r="D103" s="22" t="s">
        <v>16</v>
      </c>
      <c r="E103" s="22" t="s">
        <v>1518</v>
      </c>
    </row>
    <row r="104" spans="1:5" x14ac:dyDescent="0.25">
      <c r="A104" s="53" t="s">
        <v>83</v>
      </c>
      <c r="B104" s="54" t="s">
        <v>1681</v>
      </c>
      <c r="C104" s="53" t="s">
        <v>84</v>
      </c>
      <c r="D104" s="53" t="s">
        <v>85</v>
      </c>
      <c r="E104" s="53" t="s">
        <v>954</v>
      </c>
    </row>
    <row r="105" spans="1:5" x14ac:dyDescent="0.25">
      <c r="A105" s="53" t="s">
        <v>1413</v>
      </c>
      <c r="B105" s="54" t="s">
        <v>1653</v>
      </c>
      <c r="C105" s="53" t="s">
        <v>94</v>
      </c>
      <c r="D105" s="57" t="s">
        <v>1728</v>
      </c>
      <c r="E105" s="53" t="s">
        <v>954</v>
      </c>
    </row>
    <row r="106" spans="1:5" x14ac:dyDescent="0.25">
      <c r="A106" s="53"/>
      <c r="B106" s="54"/>
      <c r="C106" s="53"/>
      <c r="D106" s="53"/>
      <c r="E106" s="53"/>
    </row>
    <row r="107" spans="1:5" ht="28.5" x14ac:dyDescent="0.45">
      <c r="A107" s="36" t="s">
        <v>105</v>
      </c>
      <c r="B107" s="8"/>
      <c r="C107" s="20"/>
      <c r="D107" s="84" t="str">
        <f>COUNTA(Table15[Город / Населённый пункт]) &amp; " ПАРТНЕР"</f>
        <v>3 ПАРТНЕР</v>
      </c>
    </row>
    <row r="108" spans="1:5" x14ac:dyDescent="0.25">
      <c r="A108" s="22" t="s">
        <v>13</v>
      </c>
      <c r="B108" s="1" t="s">
        <v>14</v>
      </c>
      <c r="C108" s="22" t="s">
        <v>15</v>
      </c>
      <c r="D108" s="22" t="s">
        <v>16</v>
      </c>
      <c r="E108" s="22" t="s">
        <v>1518</v>
      </c>
    </row>
    <row r="109" spans="1:5" x14ac:dyDescent="0.25">
      <c r="A109" s="53" t="s">
        <v>86</v>
      </c>
      <c r="B109" s="54" t="s">
        <v>1141</v>
      </c>
      <c r="C109" s="53" t="s">
        <v>87</v>
      </c>
      <c r="D109" s="53" t="s">
        <v>88</v>
      </c>
      <c r="E109" s="53" t="s">
        <v>954</v>
      </c>
    </row>
    <row r="110" spans="1:5" x14ac:dyDescent="0.25">
      <c r="A110" s="53" t="s">
        <v>86</v>
      </c>
      <c r="B110" s="135" t="s">
        <v>1671</v>
      </c>
      <c r="C110" s="83" t="s">
        <v>1672</v>
      </c>
      <c r="D110" s="83" t="s">
        <v>1673</v>
      </c>
      <c r="E110" s="53" t="s">
        <v>954</v>
      </c>
    </row>
    <row r="111" spans="1:5" ht="30" x14ac:dyDescent="0.25">
      <c r="A111" s="53" t="s">
        <v>86</v>
      </c>
      <c r="B111" s="135" t="s">
        <v>2497</v>
      </c>
      <c r="C111" s="83" t="s">
        <v>2498</v>
      </c>
      <c r="D111" s="83" t="s">
        <v>2499</v>
      </c>
      <c r="E111" s="53" t="s">
        <v>1000</v>
      </c>
    </row>
    <row r="112" spans="1:5" x14ac:dyDescent="0.25">
      <c r="A112" s="53"/>
      <c r="B112" s="54"/>
      <c r="C112" s="53"/>
      <c r="D112" s="53"/>
      <c r="E112" s="53"/>
    </row>
    <row r="113" spans="1:5" ht="28.5" x14ac:dyDescent="0.45">
      <c r="A113" s="36" t="s">
        <v>106</v>
      </c>
      <c r="B113" s="8"/>
      <c r="C113" s="20"/>
      <c r="D113" s="84" t="str">
        <f>COUNTA(Table16[Город / Населённый пункт]) &amp; " ПАРТНЕР"</f>
        <v>1 ПАРТНЕР</v>
      </c>
    </row>
    <row r="114" spans="1:5" x14ac:dyDescent="0.25">
      <c r="A114" s="22" t="s">
        <v>13</v>
      </c>
      <c r="B114" s="1" t="s">
        <v>14</v>
      </c>
      <c r="C114" s="22" t="s">
        <v>15</v>
      </c>
      <c r="D114" s="22" t="s">
        <v>16</v>
      </c>
      <c r="E114" s="22" t="s">
        <v>1518</v>
      </c>
    </row>
    <row r="115" spans="1:5" x14ac:dyDescent="0.25">
      <c r="A115" s="53" t="s">
        <v>89</v>
      </c>
      <c r="B115" s="54" t="s">
        <v>1142</v>
      </c>
      <c r="C115" s="53" t="s">
        <v>1403</v>
      </c>
      <c r="D115" s="53" t="s">
        <v>90</v>
      </c>
      <c r="E115" s="53" t="s">
        <v>954</v>
      </c>
    </row>
    <row r="116" spans="1:5" x14ac:dyDescent="0.25">
      <c r="A116" s="53"/>
      <c r="B116" s="54"/>
      <c r="C116" s="53"/>
      <c r="D116" s="53"/>
      <c r="E116" s="53"/>
    </row>
    <row r="117" spans="1:5" ht="28.5" x14ac:dyDescent="0.45">
      <c r="A117" s="36" t="s">
        <v>107</v>
      </c>
      <c r="B117" s="8"/>
      <c r="C117" s="20"/>
      <c r="D117" s="84" t="str">
        <f>COUNTA(Table17[Город / Населённый пункт]) &amp; " ПАРТНЕРА"</f>
        <v>2 ПАРТНЕРА</v>
      </c>
    </row>
    <row r="118" spans="1:5" x14ac:dyDescent="0.25">
      <c r="A118" s="22" t="s">
        <v>13</v>
      </c>
      <c r="B118" s="1" t="s">
        <v>14</v>
      </c>
      <c r="C118" s="22" t="s">
        <v>15</v>
      </c>
      <c r="D118" s="22" t="s">
        <v>16</v>
      </c>
      <c r="E118" s="22" t="s">
        <v>1518</v>
      </c>
    </row>
    <row r="119" spans="1:5" x14ac:dyDescent="0.25">
      <c r="A119" s="53" t="s">
        <v>95</v>
      </c>
      <c r="B119" s="54" t="s">
        <v>1143</v>
      </c>
      <c r="C119" s="53" t="s">
        <v>96</v>
      </c>
      <c r="D119" s="53" t="s">
        <v>97</v>
      </c>
      <c r="E119" s="53" t="s">
        <v>954</v>
      </c>
    </row>
    <row r="120" spans="1:5" x14ac:dyDescent="0.25">
      <c r="A120" s="53" t="s">
        <v>95</v>
      </c>
      <c r="B120" s="54" t="s">
        <v>1144</v>
      </c>
      <c r="C120" s="53" t="s">
        <v>870</v>
      </c>
      <c r="D120" s="83" t="s">
        <v>871</v>
      </c>
      <c r="E120" s="53" t="s">
        <v>954</v>
      </c>
    </row>
    <row r="121" spans="1:5" x14ac:dyDescent="0.25">
      <c r="A121" s="53"/>
      <c r="B121" s="54"/>
      <c r="C121" s="53"/>
      <c r="D121" s="83"/>
      <c r="E121" s="53"/>
    </row>
    <row r="122" spans="1:5" ht="28.5" x14ac:dyDescent="0.45">
      <c r="A122" s="36" t="s">
        <v>1722</v>
      </c>
      <c r="B122" s="8"/>
      <c r="C122" s="20"/>
      <c r="D122" s="84" t="s">
        <v>1724</v>
      </c>
    </row>
    <row r="123" spans="1:5" x14ac:dyDescent="0.25">
      <c r="A123" s="140" t="s">
        <v>1413</v>
      </c>
      <c r="B123" s="141" t="s">
        <v>1653</v>
      </c>
      <c r="C123" s="142" t="s">
        <v>94</v>
      </c>
      <c r="D123" s="143" t="s">
        <v>1445</v>
      </c>
      <c r="E123" s="142" t="s">
        <v>954</v>
      </c>
    </row>
    <row r="124" spans="1:5" x14ac:dyDescent="0.25">
      <c r="A124" s="53"/>
      <c r="B124" s="54"/>
      <c r="C124" s="53"/>
      <c r="D124" s="83"/>
      <c r="E124" s="53"/>
    </row>
    <row r="125" spans="1:5" ht="28.5" x14ac:dyDescent="0.45">
      <c r="A125" s="36" t="s">
        <v>1723</v>
      </c>
      <c r="B125" s="8"/>
      <c r="C125" s="20"/>
      <c r="D125" s="84" t="s">
        <v>1725</v>
      </c>
    </row>
    <row r="126" spans="1:5" x14ac:dyDescent="0.25">
      <c r="A126" s="142" t="s">
        <v>1413</v>
      </c>
      <c r="B126" s="141" t="s">
        <v>1653</v>
      </c>
      <c r="C126" s="142" t="s">
        <v>94</v>
      </c>
      <c r="D126" s="143" t="s">
        <v>1445</v>
      </c>
      <c r="E126" s="142" t="s">
        <v>954</v>
      </c>
    </row>
    <row r="127" spans="1:5" ht="28.5" x14ac:dyDescent="0.45">
      <c r="A127" s="36" t="s">
        <v>1824</v>
      </c>
      <c r="B127" s="8"/>
      <c r="C127" s="20"/>
      <c r="D127" s="84" t="s">
        <v>1725</v>
      </c>
    </row>
    <row r="128" spans="1:5" x14ac:dyDescent="0.25">
      <c r="A128" s="142" t="s">
        <v>1413</v>
      </c>
      <c r="B128" s="141" t="s">
        <v>1653</v>
      </c>
      <c r="C128" s="142" t="s">
        <v>94</v>
      </c>
      <c r="D128" s="143" t="s">
        <v>1445</v>
      </c>
      <c r="E128" s="142" t="s">
        <v>954</v>
      </c>
    </row>
    <row r="129" spans="1:5" x14ac:dyDescent="0.25">
      <c r="A129" s="53"/>
      <c r="B129" s="54"/>
      <c r="C129" s="53"/>
      <c r="D129" s="57"/>
      <c r="E129" s="53"/>
    </row>
    <row r="130" spans="1:5" ht="28.5" x14ac:dyDescent="0.45">
      <c r="A130" s="47" t="s">
        <v>108</v>
      </c>
      <c r="B130" s="3"/>
      <c r="C130" s="23"/>
      <c r="D130" s="23"/>
    </row>
    <row r="131" spans="1:5" ht="28.5" x14ac:dyDescent="0.45">
      <c r="A131" s="47" t="s">
        <v>98</v>
      </c>
      <c r="B131" s="3"/>
      <c r="C131" s="23"/>
      <c r="D131" s="131" t="str">
        <f>COUNTA(A134:A179,A183:A225,A228:A256,A259:A265,A268:A293,A296:A329,A332:A371,A374:A386) &amp; " ПАРТНЕР"</f>
        <v>225 ПАРТНЕР</v>
      </c>
      <c r="E131" s="132"/>
    </row>
    <row r="132" spans="1:5" ht="21" x14ac:dyDescent="0.35">
      <c r="A132" s="48" t="s">
        <v>18</v>
      </c>
      <c r="B132" s="5"/>
      <c r="C132" s="24"/>
      <c r="D132" s="86" t="str">
        <f>COUNTA(A134:A179) &amp; " ПАРТНЕРОВ"</f>
        <v>45 ПАРТНЕРОВ</v>
      </c>
    </row>
    <row r="133" spans="1:5" x14ac:dyDescent="0.25">
      <c r="A133" s="25" t="s">
        <v>13</v>
      </c>
      <c r="B133" s="4" t="s">
        <v>14</v>
      </c>
      <c r="C133" s="25" t="s">
        <v>15</v>
      </c>
      <c r="D133" s="25" t="s">
        <v>16</v>
      </c>
      <c r="E133" s="134" t="s">
        <v>1555</v>
      </c>
    </row>
    <row r="134" spans="1:5" x14ac:dyDescent="0.25">
      <c r="A134" s="53" t="s">
        <v>137</v>
      </c>
      <c r="B134" s="54" t="s">
        <v>1145</v>
      </c>
      <c r="C134" s="53" t="s">
        <v>138</v>
      </c>
      <c r="D134" s="57" t="s">
        <v>139</v>
      </c>
      <c r="E134" s="53"/>
    </row>
    <row r="135" spans="1:5" x14ac:dyDescent="0.25">
      <c r="A135" s="53" t="s">
        <v>140</v>
      </c>
      <c r="B135" s="54" t="s">
        <v>1109</v>
      </c>
      <c r="C135" s="53" t="s">
        <v>141</v>
      </c>
      <c r="D135" s="57" t="s">
        <v>1418</v>
      </c>
      <c r="E135" s="53"/>
    </row>
    <row r="136" spans="1:5" x14ac:dyDescent="0.25">
      <c r="A136" s="53" t="s">
        <v>140</v>
      </c>
      <c r="B136" s="54" t="s">
        <v>1112</v>
      </c>
      <c r="C136" s="120" t="s">
        <v>1411</v>
      </c>
      <c r="D136" s="57" t="s">
        <v>1417</v>
      </c>
      <c r="E136" s="53"/>
    </row>
    <row r="137" spans="1:5" x14ac:dyDescent="0.25">
      <c r="A137" s="53" t="s">
        <v>906</v>
      </c>
      <c r="B137" s="54" t="s">
        <v>1112</v>
      </c>
      <c r="C137" s="53" t="s">
        <v>1351</v>
      </c>
      <c r="D137" s="122" t="s">
        <v>1419</v>
      </c>
      <c r="E137" s="53"/>
    </row>
    <row r="138" spans="1:5" x14ac:dyDescent="0.25">
      <c r="A138" s="53" t="s">
        <v>906</v>
      </c>
      <c r="B138" s="54" t="s">
        <v>1682</v>
      </c>
      <c r="C138" s="53" t="s">
        <v>1683</v>
      </c>
      <c r="D138" s="122" t="s">
        <v>1684</v>
      </c>
      <c r="E138" s="53"/>
    </row>
    <row r="139" spans="1:5" x14ac:dyDescent="0.25">
      <c r="A139" s="53" t="s">
        <v>162</v>
      </c>
      <c r="B139" s="54" t="s">
        <v>1109</v>
      </c>
      <c r="C139" s="53" t="s">
        <v>163</v>
      </c>
      <c r="D139" s="57" t="s">
        <v>1420</v>
      </c>
      <c r="E139" s="53"/>
    </row>
    <row r="140" spans="1:5" x14ac:dyDescent="0.25">
      <c r="A140" s="53" t="s">
        <v>134</v>
      </c>
      <c r="B140" s="54" t="s">
        <v>1146</v>
      </c>
      <c r="C140" s="53" t="s">
        <v>135</v>
      </c>
      <c r="D140" s="57" t="s">
        <v>136</v>
      </c>
      <c r="E140" s="53"/>
    </row>
    <row r="141" spans="1:5" x14ac:dyDescent="0.25">
      <c r="A141" s="53" t="s">
        <v>2388</v>
      </c>
      <c r="B141" s="54" t="s">
        <v>2386</v>
      </c>
      <c r="C141" s="53" t="s">
        <v>2387</v>
      </c>
      <c r="D141" s="182" t="s">
        <v>2389</v>
      </c>
      <c r="E141" s="53"/>
    </row>
    <row r="142" spans="1:5" x14ac:dyDescent="0.25">
      <c r="A142" s="53" t="s">
        <v>149</v>
      </c>
      <c r="B142" s="54" t="s">
        <v>146</v>
      </c>
      <c r="C142" s="53" t="s">
        <v>150</v>
      </c>
      <c r="D142" s="57" t="s">
        <v>151</v>
      </c>
      <c r="E142" s="53"/>
    </row>
    <row r="143" spans="1:5" ht="30" x14ac:dyDescent="0.25">
      <c r="A143" s="53" t="s">
        <v>0</v>
      </c>
      <c r="B143" s="54" t="s">
        <v>1107</v>
      </c>
      <c r="C143" s="53" t="s">
        <v>957</v>
      </c>
      <c r="D143" s="57" t="s">
        <v>129</v>
      </c>
      <c r="E143" s="53"/>
    </row>
    <row r="144" spans="1:5" ht="30" x14ac:dyDescent="0.25">
      <c r="A144" s="53" t="s">
        <v>0</v>
      </c>
      <c r="B144" s="54" t="s">
        <v>1106</v>
      </c>
      <c r="C144" s="53" t="s">
        <v>960</v>
      </c>
      <c r="D144" s="57" t="s">
        <v>1421</v>
      </c>
      <c r="E144" s="53"/>
    </row>
    <row r="145" spans="1:5" ht="30" x14ac:dyDescent="0.25">
      <c r="A145" s="53" t="s">
        <v>0</v>
      </c>
      <c r="B145" s="54" t="s">
        <v>1105</v>
      </c>
      <c r="C145" s="53" t="s">
        <v>130</v>
      </c>
      <c r="D145" s="57" t="s">
        <v>131</v>
      </c>
      <c r="E145" s="53"/>
    </row>
    <row r="146" spans="1:5" x14ac:dyDescent="0.25">
      <c r="A146" s="53" t="s">
        <v>0</v>
      </c>
      <c r="B146" s="54" t="s">
        <v>1109</v>
      </c>
      <c r="C146" s="53" t="s">
        <v>1</v>
      </c>
      <c r="D146" s="53" t="s">
        <v>1414</v>
      </c>
      <c r="E146" s="53"/>
    </row>
    <row r="147" spans="1:5" x14ac:dyDescent="0.25">
      <c r="A147" s="53" t="s">
        <v>0</v>
      </c>
      <c r="B147" s="54" t="s">
        <v>1104</v>
      </c>
      <c r="C147" s="53" t="s">
        <v>905</v>
      </c>
      <c r="D147" s="57" t="s">
        <v>1422</v>
      </c>
      <c r="E147" s="53"/>
    </row>
    <row r="148" spans="1:5" ht="30" x14ac:dyDescent="0.25">
      <c r="A148" s="53" t="s">
        <v>0</v>
      </c>
      <c r="B148" s="54" t="s">
        <v>1697</v>
      </c>
      <c r="C148" s="53" t="s">
        <v>132</v>
      </c>
      <c r="D148" s="57" t="s">
        <v>133</v>
      </c>
      <c r="E148" s="53"/>
    </row>
    <row r="149" spans="1:5" ht="30" x14ac:dyDescent="0.25">
      <c r="A149" s="53" t="s">
        <v>0</v>
      </c>
      <c r="B149" s="54" t="s">
        <v>1093</v>
      </c>
      <c r="C149" s="53" t="s">
        <v>959</v>
      </c>
      <c r="D149" s="57" t="s">
        <v>1423</v>
      </c>
      <c r="E149" s="53"/>
    </row>
    <row r="150" spans="1:5" ht="30" x14ac:dyDescent="0.25">
      <c r="A150" s="53" t="s">
        <v>0</v>
      </c>
      <c r="B150" s="54" t="s">
        <v>1093</v>
      </c>
      <c r="C150" s="53" t="s">
        <v>109</v>
      </c>
      <c r="D150" s="57" t="s">
        <v>1424</v>
      </c>
      <c r="E150" s="53"/>
    </row>
    <row r="151" spans="1:5" ht="30" x14ac:dyDescent="0.25">
      <c r="A151" s="53" t="s">
        <v>0</v>
      </c>
      <c r="B151" s="54" t="s">
        <v>1094</v>
      </c>
      <c r="C151" s="53" t="s">
        <v>111</v>
      </c>
      <c r="D151" s="57" t="s">
        <v>112</v>
      </c>
      <c r="E151" s="53"/>
    </row>
    <row r="152" spans="1:5" ht="30" x14ac:dyDescent="0.25">
      <c r="A152" s="53" t="s">
        <v>0</v>
      </c>
      <c r="B152" s="54" t="s">
        <v>1095</v>
      </c>
      <c r="C152" s="53" t="s">
        <v>113</v>
      </c>
      <c r="D152" s="57" t="s">
        <v>114</v>
      </c>
      <c r="E152" s="53"/>
    </row>
    <row r="153" spans="1:5" ht="30" x14ac:dyDescent="0.25">
      <c r="A153" s="53" t="s">
        <v>600</v>
      </c>
      <c r="B153" s="54" t="s">
        <v>2390</v>
      </c>
      <c r="C153" s="53" t="s">
        <v>2306</v>
      </c>
      <c r="D153" s="57" t="s">
        <v>6</v>
      </c>
      <c r="E153" s="53"/>
    </row>
    <row r="154" spans="1:5" x14ac:dyDescent="0.25">
      <c r="A154" s="53" t="s">
        <v>600</v>
      </c>
      <c r="B154" s="54" t="s">
        <v>2384</v>
      </c>
      <c r="C154" s="53" t="s">
        <v>2383</v>
      </c>
      <c r="D154" s="182" t="s">
        <v>2385</v>
      </c>
      <c r="E154" s="53"/>
    </row>
    <row r="155" spans="1:5" x14ac:dyDescent="0.25">
      <c r="A155" s="53" t="s">
        <v>120</v>
      </c>
      <c r="B155" s="54" t="s">
        <v>1109</v>
      </c>
      <c r="C155" s="53" t="s">
        <v>958</v>
      </c>
      <c r="D155" s="57" t="s">
        <v>1425</v>
      </c>
      <c r="E155" s="53"/>
    </row>
    <row r="156" spans="1:5" ht="30" x14ac:dyDescent="0.25">
      <c r="A156" s="53" t="s">
        <v>120</v>
      </c>
      <c r="B156" s="54" t="s">
        <v>1109</v>
      </c>
      <c r="C156" s="53" t="s">
        <v>1352</v>
      </c>
      <c r="D156" s="57" t="s">
        <v>1426</v>
      </c>
      <c r="E156" s="53"/>
    </row>
    <row r="157" spans="1:5" ht="30" x14ac:dyDescent="0.25">
      <c r="A157" s="53" t="s">
        <v>120</v>
      </c>
      <c r="B157" s="54" t="s">
        <v>1109</v>
      </c>
      <c r="C157" s="53" t="s">
        <v>2487</v>
      </c>
      <c r="D157" s="57" t="s">
        <v>2488</v>
      </c>
      <c r="E157" s="53"/>
    </row>
    <row r="158" spans="1:5" ht="30" x14ac:dyDescent="0.25">
      <c r="A158" s="53" t="s">
        <v>120</v>
      </c>
      <c r="B158" s="54" t="s">
        <v>1103</v>
      </c>
      <c r="C158" s="53" t="s">
        <v>121</v>
      </c>
      <c r="D158" s="57" t="s">
        <v>122</v>
      </c>
      <c r="E158" s="53"/>
    </row>
    <row r="159" spans="1:5" ht="30" x14ac:dyDescent="0.25">
      <c r="A159" s="53" t="s">
        <v>1034</v>
      </c>
      <c r="B159" s="54" t="s">
        <v>1102</v>
      </c>
      <c r="C159" s="53" t="s">
        <v>1353</v>
      </c>
      <c r="D159" s="57" t="s">
        <v>128</v>
      </c>
      <c r="E159" s="53"/>
    </row>
    <row r="160" spans="1:5" ht="45" x14ac:dyDescent="0.25">
      <c r="A160" s="53" t="s">
        <v>123</v>
      </c>
      <c r="B160" s="54" t="s">
        <v>1843</v>
      </c>
      <c r="C160" s="53" t="s">
        <v>1844</v>
      </c>
      <c r="D160" s="57" t="s">
        <v>124</v>
      </c>
      <c r="E160" s="53"/>
    </row>
    <row r="161" spans="1:5" x14ac:dyDescent="0.25">
      <c r="A161" s="53" t="s">
        <v>9</v>
      </c>
      <c r="B161" s="54" t="s">
        <v>1147</v>
      </c>
      <c r="C161" s="53" t="s">
        <v>10</v>
      </c>
      <c r="D161" s="57" t="s">
        <v>1427</v>
      </c>
      <c r="E161" s="53"/>
    </row>
    <row r="162" spans="1:5" ht="15" customHeight="1" x14ac:dyDescent="0.25">
      <c r="A162" s="53" t="s">
        <v>12</v>
      </c>
      <c r="B162" s="54" t="s">
        <v>1096</v>
      </c>
      <c r="C162" s="53" t="s">
        <v>1354</v>
      </c>
      <c r="D162" s="57" t="s">
        <v>110</v>
      </c>
      <c r="E162" s="53"/>
    </row>
    <row r="163" spans="1:5" ht="30" x14ac:dyDescent="0.25">
      <c r="A163" s="53" t="s">
        <v>125</v>
      </c>
      <c r="B163" s="54" t="s">
        <v>1690</v>
      </c>
      <c r="C163" s="53" t="s">
        <v>1689</v>
      </c>
      <c r="D163" s="57" t="s">
        <v>1691</v>
      </c>
      <c r="E163" s="53"/>
    </row>
    <row r="164" spans="1:5" ht="30" x14ac:dyDescent="0.25">
      <c r="A164" s="53" t="s">
        <v>125</v>
      </c>
      <c r="B164" s="54" t="s">
        <v>126</v>
      </c>
      <c r="C164" s="53" t="s">
        <v>1355</v>
      </c>
      <c r="D164" s="57" t="s">
        <v>127</v>
      </c>
      <c r="E164" s="53"/>
    </row>
    <row r="165" spans="1:5" ht="15" customHeight="1" x14ac:dyDescent="0.25">
      <c r="A165" s="53" t="s">
        <v>157</v>
      </c>
      <c r="B165" s="54" t="s">
        <v>1097</v>
      </c>
      <c r="C165" s="53" t="s">
        <v>1356</v>
      </c>
      <c r="D165" s="57" t="s">
        <v>6</v>
      </c>
      <c r="E165" s="53"/>
    </row>
    <row r="166" spans="1:5" x14ac:dyDescent="0.25">
      <c r="A166" s="53" t="s">
        <v>156</v>
      </c>
      <c r="B166" s="54" t="s">
        <v>1098</v>
      </c>
      <c r="C166" s="53" t="s">
        <v>1357</v>
      </c>
      <c r="D166" s="57" t="s">
        <v>6</v>
      </c>
      <c r="E166" s="53"/>
    </row>
    <row r="167" spans="1:5" ht="30" x14ac:dyDescent="0.25">
      <c r="A167" s="53" t="s">
        <v>1035</v>
      </c>
      <c r="B167" s="54" t="s">
        <v>1099</v>
      </c>
      <c r="C167" s="53" t="s">
        <v>903</v>
      </c>
      <c r="D167" s="122" t="s">
        <v>904</v>
      </c>
      <c r="E167" s="53"/>
    </row>
    <row r="168" spans="1:5" ht="30" x14ac:dyDescent="0.25">
      <c r="A168" s="53" t="s">
        <v>160</v>
      </c>
      <c r="B168" s="54" t="s">
        <v>1100</v>
      </c>
      <c r="C168" s="53" t="s">
        <v>161</v>
      </c>
      <c r="D168" s="57" t="s">
        <v>6</v>
      </c>
      <c r="E168" s="53"/>
    </row>
    <row r="169" spans="1:5" ht="30" x14ac:dyDescent="0.25">
      <c r="A169" s="53" t="s">
        <v>158</v>
      </c>
      <c r="B169" s="54" t="s">
        <v>1101</v>
      </c>
      <c r="C169" s="53" t="s">
        <v>159</v>
      </c>
      <c r="D169" s="57" t="s">
        <v>6</v>
      </c>
      <c r="E169" s="53"/>
    </row>
    <row r="170" spans="1:5" ht="30" x14ac:dyDescent="0.25">
      <c r="A170" s="53" t="s">
        <v>158</v>
      </c>
      <c r="B170" s="54" t="s">
        <v>1428</v>
      </c>
      <c r="C170" s="53" t="s">
        <v>1036</v>
      </c>
      <c r="D170" s="57" t="s">
        <v>6</v>
      </c>
      <c r="E170" s="53"/>
    </row>
    <row r="171" spans="1:5" ht="15" customHeight="1" x14ac:dyDescent="0.25">
      <c r="A171" s="53" t="s">
        <v>115</v>
      </c>
      <c r="B171" s="54" t="s">
        <v>1092</v>
      </c>
      <c r="C171" s="53" t="s">
        <v>116</v>
      </c>
      <c r="D171" s="57" t="s">
        <v>117</v>
      </c>
      <c r="E171" s="53"/>
    </row>
    <row r="172" spans="1:5" ht="15" customHeight="1" x14ac:dyDescent="0.25">
      <c r="A172" s="53" t="s">
        <v>120</v>
      </c>
      <c r="B172" s="54" t="s">
        <v>1112</v>
      </c>
      <c r="C172" s="53" t="s">
        <v>2075</v>
      </c>
      <c r="D172" s="161" t="s">
        <v>2074</v>
      </c>
      <c r="E172" s="53"/>
    </row>
    <row r="173" spans="1:5" x14ac:dyDescent="0.25">
      <c r="A173" s="53" t="s">
        <v>145</v>
      </c>
      <c r="B173" s="54" t="s">
        <v>146</v>
      </c>
      <c r="C173" s="53" t="s">
        <v>147</v>
      </c>
      <c r="D173" s="57" t="s">
        <v>148</v>
      </c>
      <c r="E173" s="53"/>
    </row>
    <row r="174" spans="1:5" ht="30" x14ac:dyDescent="0.25">
      <c r="A174" s="53" t="s">
        <v>142</v>
      </c>
      <c r="B174" s="54" t="s">
        <v>2382</v>
      </c>
      <c r="C174" s="53" t="s">
        <v>2380</v>
      </c>
      <c r="D174" s="57" t="s">
        <v>2381</v>
      </c>
      <c r="E174" s="53"/>
    </row>
    <row r="175" spans="1:5" x14ac:dyDescent="0.25">
      <c r="A175" s="53" t="s">
        <v>153</v>
      </c>
      <c r="B175" s="54" t="s">
        <v>1112</v>
      </c>
      <c r="C175" s="53" t="s">
        <v>154</v>
      </c>
      <c r="D175" s="57" t="s">
        <v>155</v>
      </c>
      <c r="E175" s="53"/>
    </row>
    <row r="176" spans="1:5" x14ac:dyDescent="0.25">
      <c r="A176" s="53" t="s">
        <v>19</v>
      </c>
      <c r="B176" s="54" t="s">
        <v>1091</v>
      </c>
      <c r="C176" s="53" t="s">
        <v>1358</v>
      </c>
      <c r="D176" s="57" t="s">
        <v>1017</v>
      </c>
      <c r="E176" s="53"/>
    </row>
    <row r="177" spans="1:5" ht="30" x14ac:dyDescent="0.25">
      <c r="A177" s="53" t="s">
        <v>152</v>
      </c>
      <c r="B177" s="54" t="s">
        <v>1149</v>
      </c>
      <c r="C177" s="53" t="s">
        <v>1359</v>
      </c>
      <c r="D177" s="57" t="s">
        <v>1429</v>
      </c>
      <c r="E177" s="53"/>
    </row>
    <row r="178" spans="1:5" x14ac:dyDescent="0.25">
      <c r="A178" s="53"/>
      <c r="B178" s="54"/>
      <c r="C178" s="162"/>
      <c r="D178" s="57"/>
      <c r="E178" s="53"/>
    </row>
    <row r="179" spans="1:5" x14ac:dyDescent="0.25">
      <c r="A179" s="53" t="s">
        <v>144</v>
      </c>
      <c r="B179" s="54" t="s">
        <v>1148</v>
      </c>
      <c r="C179" s="53" t="s">
        <v>1536</v>
      </c>
      <c r="D179" s="57" t="s">
        <v>1537</v>
      </c>
      <c r="E179" s="53"/>
    </row>
    <row r="180" spans="1:5" x14ac:dyDescent="0.25">
      <c r="A180" s="53" t="s">
        <v>144</v>
      </c>
      <c r="B180" s="94" t="s">
        <v>1112</v>
      </c>
      <c r="C180" s="53" t="s">
        <v>2006</v>
      </c>
      <c r="D180" s="57" t="s">
        <v>2007</v>
      </c>
      <c r="E180" s="53"/>
    </row>
    <row r="181" spans="1:5" ht="21" x14ac:dyDescent="0.35">
      <c r="A181" s="48" t="s">
        <v>27</v>
      </c>
      <c r="B181" s="6"/>
      <c r="C181" s="26"/>
      <c r="D181" s="86" t="str">
        <f>COUNTA(A183:A225) &amp; " ПАРТНЕРОВ"</f>
        <v>35 ПАРТНЕРОВ</v>
      </c>
    </row>
    <row r="182" spans="1:5" x14ac:dyDescent="0.25">
      <c r="A182" s="41" t="s">
        <v>13</v>
      </c>
      <c r="B182" s="40" t="s">
        <v>14</v>
      </c>
      <c r="C182" s="41" t="s">
        <v>15</v>
      </c>
      <c r="D182" s="41" t="s">
        <v>16</v>
      </c>
    </row>
    <row r="183" spans="1:5" hidden="1" x14ac:dyDescent="0.25">
      <c r="A183" s="58"/>
      <c r="B183" s="58"/>
      <c r="C183" s="58"/>
      <c r="D183" s="123"/>
    </row>
    <row r="184" spans="1:5" x14ac:dyDescent="0.25">
      <c r="A184" s="180" t="s">
        <v>202</v>
      </c>
      <c r="B184" s="181" t="s">
        <v>1116</v>
      </c>
      <c r="C184" s="58" t="s">
        <v>2228</v>
      </c>
      <c r="D184" s="124" t="s">
        <v>1430</v>
      </c>
    </row>
    <row r="185" spans="1:5" x14ac:dyDescent="0.25">
      <c r="A185" s="58" t="s">
        <v>168</v>
      </c>
      <c r="B185" s="58" t="s">
        <v>1150</v>
      </c>
      <c r="C185" s="58" t="s">
        <v>197</v>
      </c>
      <c r="D185" s="124" t="s">
        <v>198</v>
      </c>
    </row>
    <row r="186" spans="1:5" x14ac:dyDescent="0.25">
      <c r="A186" s="58" t="s">
        <v>168</v>
      </c>
      <c r="B186" s="58" t="s">
        <v>1151</v>
      </c>
      <c r="C186" s="58" t="s">
        <v>1014</v>
      </c>
      <c r="D186" s="124" t="s">
        <v>1463</v>
      </c>
    </row>
    <row r="187" spans="1:5" hidden="1" x14ac:dyDescent="0.25">
      <c r="A187" s="58"/>
      <c r="B187" s="58"/>
      <c r="C187" s="58"/>
      <c r="D187" s="124"/>
    </row>
    <row r="188" spans="1:5" x14ac:dyDescent="0.25">
      <c r="A188" s="58" t="s">
        <v>168</v>
      </c>
      <c r="B188" s="58" t="s">
        <v>2078</v>
      </c>
      <c r="C188" s="58" t="s">
        <v>1360</v>
      </c>
      <c r="D188" s="124" t="s">
        <v>169</v>
      </c>
    </row>
    <row r="189" spans="1:5" ht="15" customHeight="1" x14ac:dyDescent="0.25">
      <c r="A189" s="58" t="s">
        <v>26</v>
      </c>
      <c r="B189" s="58" t="s">
        <v>1152</v>
      </c>
      <c r="C189" s="58" t="s">
        <v>1755</v>
      </c>
      <c r="D189" s="124" t="s">
        <v>1758</v>
      </c>
    </row>
    <row r="190" spans="1:5" x14ac:dyDescent="0.25">
      <c r="A190" s="58" t="s">
        <v>26</v>
      </c>
      <c r="B190" s="58" t="s">
        <v>1840</v>
      </c>
      <c r="C190" s="58" t="s">
        <v>1756</v>
      </c>
      <c r="D190" s="124" t="s">
        <v>1757</v>
      </c>
    </row>
    <row r="191" spans="1:5" hidden="1" x14ac:dyDescent="0.25">
      <c r="A191" s="58"/>
      <c r="B191" s="58"/>
      <c r="C191" s="58"/>
      <c r="D191" s="124"/>
    </row>
    <row r="192" spans="1:5" ht="15" customHeight="1" x14ac:dyDescent="0.25">
      <c r="A192" s="58" t="s">
        <v>1037</v>
      </c>
      <c r="B192" s="58" t="s">
        <v>1152</v>
      </c>
      <c r="C192" s="58" t="s">
        <v>183</v>
      </c>
      <c r="D192" s="124" t="s">
        <v>184</v>
      </c>
    </row>
    <row r="193" spans="1:4" hidden="1" x14ac:dyDescent="0.25">
      <c r="A193" s="58"/>
      <c r="B193" s="58"/>
      <c r="C193" s="58"/>
      <c r="D193" s="124"/>
    </row>
    <row r="194" spans="1:4" x14ac:dyDescent="0.25">
      <c r="A194" s="58" t="s">
        <v>1037</v>
      </c>
      <c r="B194" s="58" t="s">
        <v>1152</v>
      </c>
      <c r="C194" s="58" t="s">
        <v>2564</v>
      </c>
      <c r="D194" s="124" t="s">
        <v>1759</v>
      </c>
    </row>
    <row r="195" spans="1:4" x14ac:dyDescent="0.25">
      <c r="A195" s="58" t="s">
        <v>1873</v>
      </c>
      <c r="B195" s="58" t="s">
        <v>1117</v>
      </c>
      <c r="C195" s="58" t="s">
        <v>1874</v>
      </c>
      <c r="D195" s="124" t="s">
        <v>1875</v>
      </c>
    </row>
    <row r="196" spans="1:4" x14ac:dyDescent="0.25">
      <c r="A196" s="58" t="s">
        <v>2018</v>
      </c>
      <c r="B196" s="58" t="s">
        <v>1116</v>
      </c>
      <c r="C196" s="58" t="s">
        <v>2017</v>
      </c>
      <c r="D196" s="124" t="s">
        <v>1430</v>
      </c>
    </row>
    <row r="197" spans="1:4" hidden="1" x14ac:dyDescent="0.25">
      <c r="A197" s="58"/>
      <c r="B197" s="58"/>
      <c r="C197" s="58"/>
      <c r="D197" s="124"/>
    </row>
    <row r="198" spans="1:4" x14ac:dyDescent="0.25">
      <c r="A198" s="58" t="s">
        <v>173</v>
      </c>
      <c r="B198" s="58" t="s">
        <v>1116</v>
      </c>
      <c r="C198" s="58" t="s">
        <v>1361</v>
      </c>
      <c r="D198" s="124" t="s">
        <v>1430</v>
      </c>
    </row>
    <row r="199" spans="1:4" x14ac:dyDescent="0.25">
      <c r="A199" s="58" t="s">
        <v>166</v>
      </c>
      <c r="B199" s="58" t="s">
        <v>1116</v>
      </c>
      <c r="C199" s="58" t="s">
        <v>167</v>
      </c>
      <c r="D199" s="124" t="s">
        <v>1430</v>
      </c>
    </row>
    <row r="200" spans="1:4" hidden="1" x14ac:dyDescent="0.25">
      <c r="A200" s="58"/>
      <c r="B200" s="58"/>
      <c r="C200" s="58"/>
      <c r="D200" s="124"/>
    </row>
    <row r="201" spans="1:4" x14ac:dyDescent="0.25">
      <c r="A201" s="58" t="s">
        <v>179</v>
      </c>
      <c r="B201" s="58" t="s">
        <v>1116</v>
      </c>
      <c r="C201" s="58" t="s">
        <v>180</v>
      </c>
      <c r="D201" s="124" t="s">
        <v>1430</v>
      </c>
    </row>
    <row r="202" spans="1:4" ht="30.75" customHeight="1" x14ac:dyDescent="0.25">
      <c r="A202" s="58" t="s">
        <v>2076</v>
      </c>
      <c r="B202" s="58" t="s">
        <v>1116</v>
      </c>
      <c r="C202" s="163" t="s">
        <v>2077</v>
      </c>
      <c r="D202" s="124" t="s">
        <v>1430</v>
      </c>
    </row>
    <row r="203" spans="1:4" ht="30.75" customHeight="1" x14ac:dyDescent="0.25">
      <c r="A203" s="58" t="s">
        <v>181</v>
      </c>
      <c r="B203" s="58" t="s">
        <v>1116</v>
      </c>
      <c r="C203" s="58" t="s">
        <v>182</v>
      </c>
      <c r="D203" s="124" t="s">
        <v>1430</v>
      </c>
    </row>
    <row r="204" spans="1:4" ht="30" x14ac:dyDescent="0.25">
      <c r="A204" s="58" t="s">
        <v>199</v>
      </c>
      <c r="B204" s="58" t="s">
        <v>1117</v>
      </c>
      <c r="C204" s="58" t="s">
        <v>200</v>
      </c>
      <c r="D204" s="124" t="s">
        <v>201</v>
      </c>
    </row>
    <row r="205" spans="1:4" x14ac:dyDescent="0.25">
      <c r="A205" s="58" t="s">
        <v>186</v>
      </c>
      <c r="B205" s="58" t="s">
        <v>1153</v>
      </c>
      <c r="C205" s="58" t="s">
        <v>189</v>
      </c>
      <c r="D205" s="124" t="s">
        <v>190</v>
      </c>
    </row>
    <row r="206" spans="1:4" x14ac:dyDescent="0.25">
      <c r="A206" s="58" t="s">
        <v>186</v>
      </c>
      <c r="B206" s="58" t="s">
        <v>1117</v>
      </c>
      <c r="C206" s="58" t="s">
        <v>187</v>
      </c>
      <c r="D206" s="124" t="s">
        <v>188</v>
      </c>
    </row>
    <row r="207" spans="1:4" x14ac:dyDescent="0.25">
      <c r="A207" s="58" t="s">
        <v>185</v>
      </c>
      <c r="B207" s="58" t="s">
        <v>1116</v>
      </c>
      <c r="C207" s="58" t="s">
        <v>2016</v>
      </c>
      <c r="D207" s="124" t="s">
        <v>1430</v>
      </c>
    </row>
    <row r="208" spans="1:4" ht="30" x14ac:dyDescent="0.25">
      <c r="A208" s="58" t="s">
        <v>185</v>
      </c>
      <c r="B208" s="58" t="s">
        <v>1666</v>
      </c>
      <c r="C208" s="58" t="s">
        <v>1362</v>
      </c>
      <c r="D208" s="124" t="s">
        <v>2413</v>
      </c>
    </row>
    <row r="209" spans="1:4" ht="15" customHeight="1" x14ac:dyDescent="0.25">
      <c r="A209" s="58" t="s">
        <v>20</v>
      </c>
      <c r="B209" s="58" t="s">
        <v>1978</v>
      </c>
      <c r="C209" s="58" t="s">
        <v>1979</v>
      </c>
      <c r="D209" s="124" t="s">
        <v>1980</v>
      </c>
    </row>
    <row r="210" spans="1:4" ht="15" customHeight="1" x14ac:dyDescent="0.25">
      <c r="A210" s="172" t="s">
        <v>20</v>
      </c>
      <c r="B210" s="173" t="s">
        <v>1109</v>
      </c>
      <c r="C210" s="172" t="s">
        <v>2112</v>
      </c>
      <c r="D210" s="124" t="s">
        <v>2113</v>
      </c>
    </row>
    <row r="211" spans="1:4" x14ac:dyDescent="0.25">
      <c r="A211" s="58" t="s">
        <v>20</v>
      </c>
      <c r="B211" s="58" t="s">
        <v>1109</v>
      </c>
      <c r="C211" s="58" t="s">
        <v>164</v>
      </c>
      <c r="D211" s="124" t="s">
        <v>165</v>
      </c>
    </row>
    <row r="212" spans="1:4" x14ac:dyDescent="0.25">
      <c r="A212" s="58" t="s">
        <v>20</v>
      </c>
      <c r="B212" s="58" t="s">
        <v>1109</v>
      </c>
      <c r="C212" s="58" t="s">
        <v>1519</v>
      </c>
      <c r="D212" s="124" t="s">
        <v>1520</v>
      </c>
    </row>
    <row r="213" spans="1:4" x14ac:dyDescent="0.25">
      <c r="A213" s="58" t="s">
        <v>20</v>
      </c>
      <c r="B213" s="58" t="s">
        <v>1117</v>
      </c>
      <c r="C213" s="58" t="s">
        <v>170</v>
      </c>
      <c r="D213" s="124" t="s">
        <v>171</v>
      </c>
    </row>
    <row r="214" spans="1:4" x14ac:dyDescent="0.25">
      <c r="A214" s="58" t="s">
        <v>20</v>
      </c>
      <c r="B214" s="58" t="s">
        <v>1117</v>
      </c>
      <c r="C214" s="58" t="s">
        <v>1031</v>
      </c>
      <c r="D214" s="124" t="s">
        <v>25</v>
      </c>
    </row>
    <row r="215" spans="1:4" ht="16.5" customHeight="1" x14ac:dyDescent="0.25">
      <c r="A215" s="58" t="s">
        <v>20</v>
      </c>
      <c r="B215" s="58" t="s">
        <v>1116</v>
      </c>
      <c r="C215" s="58" t="s">
        <v>172</v>
      </c>
      <c r="D215" s="124" t="s">
        <v>1430</v>
      </c>
    </row>
    <row r="216" spans="1:4" ht="16.5" customHeight="1" x14ac:dyDescent="0.25">
      <c r="A216" s="58" t="s">
        <v>20</v>
      </c>
      <c r="B216" s="58" t="s">
        <v>1116</v>
      </c>
      <c r="C216" s="58" t="s">
        <v>174</v>
      </c>
      <c r="D216" s="124" t="s">
        <v>1430</v>
      </c>
    </row>
    <row r="217" spans="1:4" ht="33" customHeight="1" x14ac:dyDescent="0.25">
      <c r="A217" s="58" t="s">
        <v>20</v>
      </c>
      <c r="B217" s="58" t="s">
        <v>1116</v>
      </c>
      <c r="C217" s="58" t="s">
        <v>175</v>
      </c>
      <c r="D217" s="124" t="s">
        <v>1430</v>
      </c>
    </row>
    <row r="218" spans="1:4" ht="16.5" customHeight="1" x14ac:dyDescent="0.25">
      <c r="A218" s="58" t="s">
        <v>20</v>
      </c>
      <c r="B218" s="58" t="s">
        <v>1116</v>
      </c>
      <c r="C218" s="58" t="s">
        <v>1570</v>
      </c>
      <c r="D218" s="124" t="s">
        <v>1430</v>
      </c>
    </row>
    <row r="219" spans="1:4" ht="16.5" customHeight="1" x14ac:dyDescent="0.25">
      <c r="A219" s="58" t="s">
        <v>20</v>
      </c>
      <c r="B219" s="58" t="s">
        <v>1116</v>
      </c>
      <c r="C219" s="58" t="s">
        <v>178</v>
      </c>
      <c r="D219" s="124" t="s">
        <v>1430</v>
      </c>
    </row>
    <row r="220" spans="1:4" ht="16.5" customHeight="1" x14ac:dyDescent="0.25">
      <c r="A220" s="157" t="s">
        <v>20</v>
      </c>
      <c r="B220" s="94" t="s">
        <v>2114</v>
      </c>
      <c r="C220" s="58" t="s">
        <v>2029</v>
      </c>
      <c r="D220" s="124" t="s">
        <v>1549</v>
      </c>
    </row>
    <row r="221" spans="1:4" x14ac:dyDescent="0.25">
      <c r="A221" s="58" t="s">
        <v>20</v>
      </c>
      <c r="B221" s="58" t="s">
        <v>2114</v>
      </c>
      <c r="C221" s="58" t="s">
        <v>1571</v>
      </c>
      <c r="D221" s="124" t="s">
        <v>1549</v>
      </c>
    </row>
    <row r="222" spans="1:4" ht="15" customHeight="1" x14ac:dyDescent="0.25">
      <c r="A222" s="58" t="s">
        <v>20</v>
      </c>
      <c r="B222" s="58" t="s">
        <v>1112</v>
      </c>
      <c r="C222" s="58" t="s">
        <v>176</v>
      </c>
      <c r="D222" s="124" t="s">
        <v>177</v>
      </c>
    </row>
    <row r="223" spans="1:4" ht="15" customHeight="1" x14ac:dyDescent="0.25">
      <c r="A223" s="58" t="s">
        <v>191</v>
      </c>
      <c r="B223" s="58" t="s">
        <v>192</v>
      </c>
      <c r="C223" s="58" t="s">
        <v>193</v>
      </c>
      <c r="D223" s="124" t="s">
        <v>194</v>
      </c>
    </row>
    <row r="224" spans="1:4" x14ac:dyDescent="0.25">
      <c r="A224" s="58"/>
      <c r="B224" s="58"/>
      <c r="C224" s="58"/>
      <c r="D224" s="124"/>
    </row>
    <row r="225" spans="1:4" hidden="1" x14ac:dyDescent="0.25">
      <c r="A225" s="93"/>
      <c r="B225" s="58"/>
      <c r="C225" s="93"/>
      <c r="D225" s="124"/>
    </row>
    <row r="226" spans="1:4" ht="21" x14ac:dyDescent="0.35">
      <c r="A226" s="48" t="s">
        <v>28</v>
      </c>
      <c r="B226" s="6"/>
      <c r="C226" s="26"/>
      <c r="D226" s="86" t="str">
        <f>COUNTA(A228:A256) &amp; " ПАРТНЕРОВ"</f>
        <v>29 ПАРТНЕРОВ</v>
      </c>
    </row>
    <row r="227" spans="1:4" x14ac:dyDescent="0.25">
      <c r="A227" s="25" t="s">
        <v>13</v>
      </c>
      <c r="B227" s="4" t="s">
        <v>14</v>
      </c>
      <c r="C227" s="25" t="s">
        <v>15</v>
      </c>
      <c r="D227" s="25" t="s">
        <v>16</v>
      </c>
    </row>
    <row r="228" spans="1:4" x14ac:dyDescent="0.25">
      <c r="A228" s="53" t="s">
        <v>203</v>
      </c>
      <c r="B228" s="54" t="s">
        <v>1109</v>
      </c>
      <c r="C228" s="53" t="s">
        <v>204</v>
      </c>
      <c r="D228" s="53" t="s">
        <v>1878</v>
      </c>
    </row>
    <row r="229" spans="1:4" x14ac:dyDescent="0.25">
      <c r="A229" s="53" t="s">
        <v>203</v>
      </c>
      <c r="B229" s="54" t="s">
        <v>238</v>
      </c>
      <c r="C229" s="53" t="s">
        <v>239</v>
      </c>
      <c r="D229" s="53" t="s">
        <v>240</v>
      </c>
    </row>
    <row r="230" spans="1:4" ht="30" x14ac:dyDescent="0.25">
      <c r="A230" s="53" t="s">
        <v>234</v>
      </c>
      <c r="B230" s="54" t="s">
        <v>1154</v>
      </c>
      <c r="C230" s="53" t="s">
        <v>235</v>
      </c>
      <c r="D230" s="53" t="s">
        <v>236</v>
      </c>
    </row>
    <row r="231" spans="1:4" x14ac:dyDescent="0.25">
      <c r="A231" s="53" t="s">
        <v>29</v>
      </c>
      <c r="B231" s="54" t="s">
        <v>1109</v>
      </c>
      <c r="C231" s="53" t="s">
        <v>216</v>
      </c>
      <c r="D231" s="53" t="s">
        <v>1879</v>
      </c>
    </row>
    <row r="232" spans="1:4" x14ac:dyDescent="0.25">
      <c r="A232" s="53" t="s">
        <v>29</v>
      </c>
      <c r="B232" s="54" t="s">
        <v>1118</v>
      </c>
      <c r="C232" s="53" t="s">
        <v>217</v>
      </c>
      <c r="D232" s="53" t="s">
        <v>245</v>
      </c>
    </row>
    <row r="233" spans="1:4" x14ac:dyDescent="0.25">
      <c r="A233" s="53" t="s">
        <v>29</v>
      </c>
      <c r="B233" s="54" t="s">
        <v>1118</v>
      </c>
      <c r="C233" s="53" t="s">
        <v>1363</v>
      </c>
      <c r="D233" s="53" t="s">
        <v>245</v>
      </c>
    </row>
    <row r="234" spans="1:4" x14ac:dyDescent="0.25">
      <c r="A234" s="53" t="s">
        <v>29</v>
      </c>
      <c r="B234" s="54" t="s">
        <v>1112</v>
      </c>
      <c r="C234" s="53" t="s">
        <v>953</v>
      </c>
      <c r="D234" s="122" t="s">
        <v>1431</v>
      </c>
    </row>
    <row r="235" spans="1:4" x14ac:dyDescent="0.25">
      <c r="A235" s="53" t="s">
        <v>29</v>
      </c>
      <c r="B235" s="54" t="s">
        <v>218</v>
      </c>
      <c r="C235" s="53" t="s">
        <v>219</v>
      </c>
      <c r="D235" s="53" t="s">
        <v>220</v>
      </c>
    </row>
    <row r="236" spans="1:4" x14ac:dyDescent="0.25">
      <c r="A236" s="53" t="s">
        <v>29</v>
      </c>
      <c r="B236" s="54" t="s">
        <v>1118</v>
      </c>
      <c r="C236" s="54" t="s">
        <v>2474</v>
      </c>
      <c r="D236" s="53" t="s">
        <v>245</v>
      </c>
    </row>
    <row r="237" spans="1:4" x14ac:dyDescent="0.25">
      <c r="A237" s="53" t="s">
        <v>210</v>
      </c>
      <c r="B237" s="54" t="s">
        <v>1118</v>
      </c>
      <c r="C237" s="53" t="s">
        <v>211</v>
      </c>
      <c r="D237" s="53" t="s">
        <v>245</v>
      </c>
    </row>
    <row r="238" spans="1:4" x14ac:dyDescent="0.25">
      <c r="A238" s="53" t="s">
        <v>212</v>
      </c>
      <c r="B238" s="54" t="s">
        <v>1118</v>
      </c>
      <c r="C238" s="53" t="s">
        <v>213</v>
      </c>
      <c r="D238" s="53" t="s">
        <v>245</v>
      </c>
    </row>
    <row r="239" spans="1:4" x14ac:dyDescent="0.25">
      <c r="A239" s="53" t="s">
        <v>212</v>
      </c>
      <c r="B239" s="54" t="s">
        <v>1155</v>
      </c>
      <c r="C239" s="53" t="s">
        <v>214</v>
      </c>
      <c r="D239" s="53" t="s">
        <v>215</v>
      </c>
    </row>
    <row r="240" spans="1:4" ht="30" x14ac:dyDescent="0.25">
      <c r="A240" s="53" t="s">
        <v>246</v>
      </c>
      <c r="B240" s="54" t="s">
        <v>1118</v>
      </c>
      <c r="C240" s="53" t="s">
        <v>1364</v>
      </c>
      <c r="D240" s="53" t="s">
        <v>245</v>
      </c>
    </row>
    <row r="241" spans="1:4" x14ac:dyDescent="0.25">
      <c r="A241" s="53" t="s">
        <v>2472</v>
      </c>
      <c r="B241" s="54" t="s">
        <v>1118</v>
      </c>
      <c r="C241" s="53" t="s">
        <v>2473</v>
      </c>
      <c r="D241" s="53" t="s">
        <v>245</v>
      </c>
    </row>
    <row r="242" spans="1:4" ht="30" x14ac:dyDescent="0.25">
      <c r="A242" s="53" t="s">
        <v>243</v>
      </c>
      <c r="B242" s="54" t="s">
        <v>1118</v>
      </c>
      <c r="C242" s="53" t="s">
        <v>244</v>
      </c>
      <c r="D242" s="53" t="s">
        <v>245</v>
      </c>
    </row>
    <row r="243" spans="1:4" ht="30" x14ac:dyDescent="0.25">
      <c r="A243" s="53" t="s">
        <v>2058</v>
      </c>
      <c r="B243" s="54" t="s">
        <v>1118</v>
      </c>
      <c r="C243" s="53" t="s">
        <v>222</v>
      </c>
      <c r="D243" s="53" t="s">
        <v>245</v>
      </c>
    </row>
    <row r="244" spans="1:4" ht="30" x14ac:dyDescent="0.25">
      <c r="A244" s="53" t="s">
        <v>2058</v>
      </c>
      <c r="B244" s="54" t="s">
        <v>1119</v>
      </c>
      <c r="C244" s="53" t="s">
        <v>223</v>
      </c>
      <c r="D244" s="53" t="s">
        <v>224</v>
      </c>
    </row>
    <row r="245" spans="1:4" ht="30" x14ac:dyDescent="0.25">
      <c r="A245" s="53" t="s">
        <v>205</v>
      </c>
      <c r="B245" s="54" t="s">
        <v>1109</v>
      </c>
      <c r="C245" s="53" t="s">
        <v>206</v>
      </c>
      <c r="D245" s="53" t="s">
        <v>1880</v>
      </c>
    </row>
    <row r="246" spans="1:4" ht="30" x14ac:dyDescent="0.25">
      <c r="A246" s="53" t="s">
        <v>207</v>
      </c>
      <c r="B246" s="54" t="s">
        <v>1156</v>
      </c>
      <c r="C246" s="53" t="s">
        <v>208</v>
      </c>
      <c r="D246" s="53" t="s">
        <v>209</v>
      </c>
    </row>
    <row r="247" spans="1:4" x14ac:dyDescent="0.25">
      <c r="A247" s="53" t="s">
        <v>241</v>
      </c>
      <c r="B247" s="54" t="s">
        <v>1112</v>
      </c>
      <c r="C247" s="53" t="s">
        <v>1404</v>
      </c>
      <c r="D247" s="53" t="s">
        <v>242</v>
      </c>
    </row>
    <row r="248" spans="1:4" x14ac:dyDescent="0.25">
      <c r="A248" s="53" t="s">
        <v>2462</v>
      </c>
      <c r="B248" s="54" t="s">
        <v>1118</v>
      </c>
      <c r="C248" s="53" t="s">
        <v>2463</v>
      </c>
      <c r="D248" s="53" t="s">
        <v>245</v>
      </c>
    </row>
    <row r="249" spans="1:4" x14ac:dyDescent="0.25">
      <c r="A249" s="53" t="s">
        <v>668</v>
      </c>
      <c r="B249" s="54" t="s">
        <v>1118</v>
      </c>
      <c r="C249" s="53" t="s">
        <v>1038</v>
      </c>
      <c r="D249" s="53" t="s">
        <v>245</v>
      </c>
    </row>
    <row r="250" spans="1:4" x14ac:dyDescent="0.25">
      <c r="A250" s="53" t="s">
        <v>2055</v>
      </c>
      <c r="B250" s="54" t="s">
        <v>1118</v>
      </c>
      <c r="C250" s="53" t="s">
        <v>247</v>
      </c>
      <c r="D250" s="53" t="s">
        <v>245</v>
      </c>
    </row>
    <row r="251" spans="1:4" x14ac:dyDescent="0.25">
      <c r="A251" s="53" t="s">
        <v>237</v>
      </c>
      <c r="B251" s="54" t="s">
        <v>1710</v>
      </c>
      <c r="C251" s="53" t="s">
        <v>1711</v>
      </c>
      <c r="D251" s="139">
        <v>89608515115</v>
      </c>
    </row>
    <row r="252" spans="1:4" x14ac:dyDescent="0.25">
      <c r="A252" s="53" t="s">
        <v>668</v>
      </c>
      <c r="B252" s="54" t="s">
        <v>1280</v>
      </c>
      <c r="C252" s="53" t="s">
        <v>1825</v>
      </c>
      <c r="D252" s="57" t="s">
        <v>1826</v>
      </c>
    </row>
    <row r="253" spans="1:4" x14ac:dyDescent="0.25">
      <c r="A253" s="53" t="s">
        <v>2056</v>
      </c>
      <c r="B253" s="54" t="s">
        <v>1827</v>
      </c>
      <c r="C253" s="53" t="s">
        <v>1829</v>
      </c>
      <c r="D253" s="57" t="s">
        <v>1828</v>
      </c>
    </row>
    <row r="254" spans="1:4" x14ac:dyDescent="0.25">
      <c r="A254" s="53" t="s">
        <v>2057</v>
      </c>
      <c r="B254" s="54" t="s">
        <v>1118</v>
      </c>
      <c r="C254" s="53" t="s">
        <v>1994</v>
      </c>
      <c r="D254" s="57" t="s">
        <v>245</v>
      </c>
    </row>
    <row r="255" spans="1:4" ht="30" x14ac:dyDescent="0.25">
      <c r="A255" s="53" t="s">
        <v>2054</v>
      </c>
      <c r="B255" s="54" t="s">
        <v>1118</v>
      </c>
      <c r="C255" s="53" t="s">
        <v>2053</v>
      </c>
      <c r="D255" s="53" t="s">
        <v>245</v>
      </c>
    </row>
    <row r="256" spans="1:4" x14ac:dyDescent="0.25">
      <c r="A256" s="53" t="s">
        <v>32</v>
      </c>
      <c r="B256" s="54" t="s">
        <v>1544</v>
      </c>
      <c r="C256" s="53" t="s">
        <v>1545</v>
      </c>
      <c r="D256" s="57" t="s">
        <v>1546</v>
      </c>
    </row>
    <row r="257" spans="1:7" ht="21" x14ac:dyDescent="0.35">
      <c r="A257" s="48" t="s">
        <v>233</v>
      </c>
      <c r="B257" s="6"/>
      <c r="C257" s="26"/>
      <c r="D257" s="86" t="str">
        <f>COUNTA(A259:A265) &amp; " ПАРТНЕРОВ"</f>
        <v>7 ПАРТНЕРОВ</v>
      </c>
    </row>
    <row r="258" spans="1:7" x14ac:dyDescent="0.25">
      <c r="A258" s="25" t="s">
        <v>13</v>
      </c>
      <c r="B258" s="4" t="s">
        <v>14</v>
      </c>
      <c r="C258" s="25" t="s">
        <v>15</v>
      </c>
      <c r="D258" s="25" t="s">
        <v>16</v>
      </c>
    </row>
    <row r="259" spans="1:7" ht="30" x14ac:dyDescent="0.25">
      <c r="A259" s="53" t="s">
        <v>2059</v>
      </c>
      <c r="B259" s="54" t="s">
        <v>1119</v>
      </c>
      <c r="C259" s="53" t="s">
        <v>226</v>
      </c>
      <c r="D259" s="53" t="s">
        <v>227</v>
      </c>
    </row>
    <row r="260" spans="1:7" ht="30" x14ac:dyDescent="0.25">
      <c r="A260" s="53" t="s">
        <v>232</v>
      </c>
      <c r="B260" s="54" t="s">
        <v>1119</v>
      </c>
      <c r="C260" s="53" t="s">
        <v>1039</v>
      </c>
      <c r="D260" s="57" t="s">
        <v>1432</v>
      </c>
    </row>
    <row r="261" spans="1:7" x14ac:dyDescent="0.25">
      <c r="A261" s="53" t="s">
        <v>2475</v>
      </c>
      <c r="B261" s="54" t="s">
        <v>2465</v>
      </c>
      <c r="C261" s="53" t="s">
        <v>2476</v>
      </c>
      <c r="D261" s="53" t="s">
        <v>245</v>
      </c>
    </row>
    <row r="262" spans="1:7" x14ac:dyDescent="0.25">
      <c r="A262" s="53" t="s">
        <v>2464</v>
      </c>
      <c r="B262" s="54" t="s">
        <v>2465</v>
      </c>
      <c r="C262" s="53" t="s">
        <v>2466</v>
      </c>
      <c r="D262" s="53" t="s">
        <v>245</v>
      </c>
    </row>
    <row r="263" spans="1:7" x14ac:dyDescent="0.25">
      <c r="A263" s="53" t="s">
        <v>228</v>
      </c>
      <c r="B263" s="54" t="s">
        <v>1158</v>
      </c>
      <c r="C263" s="53" t="s">
        <v>1365</v>
      </c>
      <c r="D263" s="53" t="s">
        <v>229</v>
      </c>
    </row>
    <row r="264" spans="1:7" x14ac:dyDescent="0.25">
      <c r="A264" s="53" t="s">
        <v>230</v>
      </c>
      <c r="B264" s="54" t="s">
        <v>1159</v>
      </c>
      <c r="C264" s="53" t="s">
        <v>1366</v>
      </c>
      <c r="D264" s="53" t="s">
        <v>231</v>
      </c>
    </row>
    <row r="265" spans="1:7" ht="21" x14ac:dyDescent="0.35">
      <c r="A265" s="53" t="s">
        <v>2060</v>
      </c>
      <c r="B265" s="54" t="s">
        <v>1663</v>
      </c>
      <c r="C265" s="53" t="s">
        <v>1877</v>
      </c>
      <c r="D265" s="53" t="s">
        <v>1664</v>
      </c>
      <c r="E265" s="89"/>
    </row>
    <row r="266" spans="1:7" ht="21" x14ac:dyDescent="0.35">
      <c r="A266" s="48" t="s">
        <v>34</v>
      </c>
      <c r="B266" s="6"/>
      <c r="C266" s="26"/>
      <c r="D266" s="86" t="str">
        <f>COUNTA(A268:A293) &amp; " ПАРТНЕРОВ"</f>
        <v>25 ПАРТНЕРОВ</v>
      </c>
    </row>
    <row r="267" spans="1:7" x14ac:dyDescent="0.25">
      <c r="A267" s="25" t="s">
        <v>13</v>
      </c>
      <c r="B267" s="4" t="s">
        <v>14</v>
      </c>
      <c r="C267" s="25" t="s">
        <v>15</v>
      </c>
      <c r="D267" s="25" t="s">
        <v>16</v>
      </c>
    </row>
    <row r="268" spans="1:7" x14ac:dyDescent="0.25">
      <c r="A268" s="53" t="s">
        <v>276</v>
      </c>
      <c r="B268" s="54" t="s">
        <v>1090</v>
      </c>
      <c r="C268" s="53" t="s">
        <v>277</v>
      </c>
      <c r="D268" s="53" t="s">
        <v>278</v>
      </c>
    </row>
    <row r="269" spans="1:7" x14ac:dyDescent="0.25">
      <c r="A269" s="53" t="s">
        <v>255</v>
      </c>
      <c r="B269" s="54" t="s">
        <v>1109</v>
      </c>
      <c r="C269" s="53" t="s">
        <v>1850</v>
      </c>
      <c r="D269" s="57" t="s">
        <v>1851</v>
      </c>
    </row>
    <row r="270" spans="1:7" x14ac:dyDescent="0.25">
      <c r="A270" s="53" t="s">
        <v>255</v>
      </c>
      <c r="B270" s="54" t="s">
        <v>1089</v>
      </c>
      <c r="C270" s="53" t="s">
        <v>968</v>
      </c>
      <c r="D270" s="57" t="s">
        <v>969</v>
      </c>
    </row>
    <row r="271" spans="1:7" x14ac:dyDescent="0.25">
      <c r="A271" s="53" t="s">
        <v>255</v>
      </c>
      <c r="B271" s="54" t="s">
        <v>1161</v>
      </c>
      <c r="C271" s="53" t="s">
        <v>256</v>
      </c>
      <c r="D271" s="53" t="s">
        <v>257</v>
      </c>
    </row>
    <row r="272" spans="1:7" x14ac:dyDescent="0.25">
      <c r="A272" s="53" t="s">
        <v>715</v>
      </c>
      <c r="B272" s="54" t="s">
        <v>1162</v>
      </c>
      <c r="C272" s="53" t="s">
        <v>937</v>
      </c>
      <c r="D272" s="57" t="s">
        <v>938</v>
      </c>
      <c r="G272" s="150"/>
    </row>
    <row r="273" spans="1:4" x14ac:dyDescent="0.25">
      <c r="A273" s="53" t="s">
        <v>35</v>
      </c>
      <c r="B273" s="54" t="s">
        <v>1865</v>
      </c>
      <c r="C273" s="53" t="s">
        <v>943</v>
      </c>
      <c r="D273" s="57" t="s">
        <v>1866</v>
      </c>
    </row>
    <row r="274" spans="1:4" x14ac:dyDescent="0.25">
      <c r="A274" s="53" t="s">
        <v>258</v>
      </c>
      <c r="B274" s="54" t="s">
        <v>1109</v>
      </c>
      <c r="C274" s="53" t="s">
        <v>259</v>
      </c>
      <c r="D274" s="57" t="s">
        <v>1852</v>
      </c>
    </row>
    <row r="275" spans="1:4" x14ac:dyDescent="0.25">
      <c r="A275" s="53" t="s">
        <v>258</v>
      </c>
      <c r="B275" s="54" t="s">
        <v>1163</v>
      </c>
      <c r="C275" s="53" t="s">
        <v>260</v>
      </c>
      <c r="D275" s="53" t="s">
        <v>261</v>
      </c>
    </row>
    <row r="276" spans="1:4" x14ac:dyDescent="0.25">
      <c r="A276" s="53" t="s">
        <v>258</v>
      </c>
      <c r="B276" s="54" t="s">
        <v>1160</v>
      </c>
      <c r="C276" s="53" t="s">
        <v>941</v>
      </c>
      <c r="D276" s="57" t="s">
        <v>942</v>
      </c>
    </row>
    <row r="277" spans="1:4" x14ac:dyDescent="0.25">
      <c r="A277" s="53" t="s">
        <v>282</v>
      </c>
      <c r="B277" s="54" t="s">
        <v>1088</v>
      </c>
      <c r="C277" s="53" t="s">
        <v>283</v>
      </c>
      <c r="D277" s="53" t="s">
        <v>284</v>
      </c>
    </row>
    <row r="278" spans="1:4" x14ac:dyDescent="0.25">
      <c r="A278" s="53" t="s">
        <v>273</v>
      </c>
      <c r="B278" s="54" t="s">
        <v>1164</v>
      </c>
      <c r="C278" s="53" t="s">
        <v>1367</v>
      </c>
      <c r="D278" s="57" t="s">
        <v>1433</v>
      </c>
    </row>
    <row r="279" spans="1:4" x14ac:dyDescent="0.25">
      <c r="A279" s="53" t="s">
        <v>273</v>
      </c>
      <c r="B279" s="54" t="s">
        <v>1165</v>
      </c>
      <c r="C279" s="53" t="s">
        <v>274</v>
      </c>
      <c r="D279" s="53" t="s">
        <v>275</v>
      </c>
    </row>
    <row r="280" spans="1:4" ht="30" x14ac:dyDescent="0.25">
      <c r="A280" s="53" t="s">
        <v>249</v>
      </c>
      <c r="B280" s="54" t="s">
        <v>250</v>
      </c>
      <c r="C280" s="53" t="s">
        <v>251</v>
      </c>
      <c r="D280" s="53" t="s">
        <v>252</v>
      </c>
    </row>
    <row r="281" spans="1:4" x14ac:dyDescent="0.25">
      <c r="A281" s="53" t="s">
        <v>266</v>
      </c>
      <c r="B281" s="54" t="s">
        <v>1109</v>
      </c>
      <c r="C281" s="53" t="s">
        <v>267</v>
      </c>
      <c r="D281" s="57" t="s">
        <v>1853</v>
      </c>
    </row>
    <row r="282" spans="1:4" x14ac:dyDescent="0.25">
      <c r="A282" s="53" t="s">
        <v>266</v>
      </c>
      <c r="B282" s="54" t="s">
        <v>1166</v>
      </c>
      <c r="C282" s="53" t="s">
        <v>1871</v>
      </c>
      <c r="D282" s="57" t="s">
        <v>1434</v>
      </c>
    </row>
    <row r="283" spans="1:4" ht="30" x14ac:dyDescent="0.25">
      <c r="A283" s="53" t="s">
        <v>264</v>
      </c>
      <c r="B283" s="54" t="s">
        <v>1109</v>
      </c>
      <c r="C283" s="53" t="s">
        <v>265</v>
      </c>
      <c r="D283" s="57" t="s">
        <v>1854</v>
      </c>
    </row>
    <row r="284" spans="1:4" x14ac:dyDescent="0.25">
      <c r="A284" s="53" t="s">
        <v>1751</v>
      </c>
      <c r="B284" s="54" t="s">
        <v>1752</v>
      </c>
      <c r="C284" s="53" t="s">
        <v>1753</v>
      </c>
      <c r="D284" s="57" t="s">
        <v>1754</v>
      </c>
    </row>
    <row r="285" spans="1:4" x14ac:dyDescent="0.25">
      <c r="A285" s="53" t="s">
        <v>253</v>
      </c>
      <c r="B285" s="54" t="s">
        <v>1109</v>
      </c>
      <c r="C285" s="53" t="s">
        <v>1368</v>
      </c>
      <c r="D285" s="53" t="s">
        <v>254</v>
      </c>
    </row>
    <row r="286" spans="1:4" x14ac:dyDescent="0.25">
      <c r="A286" s="53" t="s">
        <v>253</v>
      </c>
      <c r="B286" s="54" t="s">
        <v>2132</v>
      </c>
      <c r="C286" s="53" t="s">
        <v>2133</v>
      </c>
      <c r="D286" s="57" t="s">
        <v>2134</v>
      </c>
    </row>
    <row r="287" spans="1:4" x14ac:dyDescent="0.25">
      <c r="A287" s="53" t="s">
        <v>253</v>
      </c>
      <c r="B287" s="54" t="s">
        <v>1160</v>
      </c>
      <c r="C287" s="53" t="s">
        <v>939</v>
      </c>
      <c r="D287" s="57" t="s">
        <v>940</v>
      </c>
    </row>
    <row r="288" spans="1:4" x14ac:dyDescent="0.25">
      <c r="A288" s="53" t="s">
        <v>279</v>
      </c>
      <c r="B288" s="54" t="s">
        <v>1167</v>
      </c>
      <c r="C288" s="53" t="s">
        <v>280</v>
      </c>
      <c r="D288" s="53" t="s">
        <v>281</v>
      </c>
    </row>
    <row r="289" spans="1:5" ht="30" x14ac:dyDescent="0.25">
      <c r="A289" s="53" t="s">
        <v>262</v>
      </c>
      <c r="B289" s="54" t="s">
        <v>1109</v>
      </c>
      <c r="C289" s="53" t="s">
        <v>1855</v>
      </c>
      <c r="D289" s="53" t="s">
        <v>1856</v>
      </c>
    </row>
    <row r="290" spans="1:5" x14ac:dyDescent="0.25">
      <c r="A290" s="53" t="s">
        <v>262</v>
      </c>
      <c r="B290" s="54" t="s">
        <v>1168</v>
      </c>
      <c r="C290" s="53" t="s">
        <v>967</v>
      </c>
      <c r="D290" s="53" t="s">
        <v>263</v>
      </c>
    </row>
    <row r="291" spans="1:5" x14ac:dyDescent="0.25">
      <c r="A291" s="53" t="s">
        <v>262</v>
      </c>
      <c r="B291" s="54" t="s">
        <v>1932</v>
      </c>
      <c r="C291" s="53" t="s">
        <v>1933</v>
      </c>
      <c r="D291" s="57" t="s">
        <v>1934</v>
      </c>
    </row>
    <row r="292" spans="1:5" ht="30" x14ac:dyDescent="0.25">
      <c r="A292" s="53" t="s">
        <v>271</v>
      </c>
      <c r="B292" s="54" t="s">
        <v>1169</v>
      </c>
      <c r="C292" s="53" t="s">
        <v>1369</v>
      </c>
      <c r="D292" s="53" t="s">
        <v>272</v>
      </c>
    </row>
    <row r="293" spans="1:5" x14ac:dyDescent="0.25">
      <c r="A293" s="53"/>
      <c r="B293" s="54"/>
      <c r="C293" s="53"/>
      <c r="D293" s="53"/>
    </row>
    <row r="294" spans="1:5" ht="21" x14ac:dyDescent="0.35">
      <c r="A294" s="48" t="s">
        <v>40</v>
      </c>
      <c r="B294" s="6"/>
      <c r="C294" s="26"/>
      <c r="D294" s="86" t="str">
        <f>COUNTA(A296:A329) &amp; " ПАРТНЕРОВ"</f>
        <v>33 ПАРТНЕРОВ</v>
      </c>
    </row>
    <row r="295" spans="1:5" x14ac:dyDescent="0.25">
      <c r="A295" s="22" t="s">
        <v>13</v>
      </c>
      <c r="B295" s="1" t="s">
        <v>14</v>
      </c>
      <c r="C295" s="22" t="s">
        <v>15</v>
      </c>
      <c r="D295" s="22" t="s">
        <v>16</v>
      </c>
      <c r="E295"/>
    </row>
    <row r="296" spans="1:5" x14ac:dyDescent="0.25">
      <c r="A296" s="53" t="s">
        <v>285</v>
      </c>
      <c r="B296" s="54" t="s">
        <v>1170</v>
      </c>
      <c r="C296" s="53" t="s">
        <v>286</v>
      </c>
      <c r="D296" s="53" t="s">
        <v>287</v>
      </c>
      <c r="E296"/>
    </row>
    <row r="297" spans="1:5" x14ac:dyDescent="0.25">
      <c r="A297" s="53" t="s">
        <v>285</v>
      </c>
      <c r="B297" s="54" t="s">
        <v>1109</v>
      </c>
      <c r="C297" s="53" t="s">
        <v>288</v>
      </c>
      <c r="D297" s="53" t="s">
        <v>289</v>
      </c>
      <c r="E297"/>
    </row>
    <row r="298" spans="1:5" x14ac:dyDescent="0.25">
      <c r="A298" s="53" t="s">
        <v>285</v>
      </c>
      <c r="B298" s="54" t="s">
        <v>1157</v>
      </c>
      <c r="C298" s="53" t="s">
        <v>290</v>
      </c>
      <c r="D298" s="53" t="s">
        <v>291</v>
      </c>
      <c r="E298"/>
    </row>
    <row r="299" spans="1:5" x14ac:dyDescent="0.25">
      <c r="A299" s="53" t="s">
        <v>285</v>
      </c>
      <c r="B299" s="54" t="s">
        <v>2168</v>
      </c>
      <c r="C299" s="53" t="s">
        <v>2169</v>
      </c>
      <c r="D299" s="53" t="s">
        <v>2170</v>
      </c>
      <c r="E299"/>
    </row>
    <row r="300" spans="1:5" x14ac:dyDescent="0.25">
      <c r="A300" s="53" t="s">
        <v>285</v>
      </c>
      <c r="B300" s="54" t="s">
        <v>1910</v>
      </c>
      <c r="C300" s="53" t="s">
        <v>2171</v>
      </c>
      <c r="D300" s="53" t="s">
        <v>2172</v>
      </c>
      <c r="E300"/>
    </row>
    <row r="301" spans="1:5" ht="30" x14ac:dyDescent="0.25">
      <c r="A301" s="53" t="s">
        <v>285</v>
      </c>
      <c r="B301" s="54" t="s">
        <v>1908</v>
      </c>
      <c r="C301" s="53" t="s">
        <v>1919</v>
      </c>
      <c r="D301" s="57" t="s">
        <v>1920</v>
      </c>
      <c r="E301"/>
    </row>
    <row r="302" spans="1:5" x14ac:dyDescent="0.25">
      <c r="A302" s="53" t="s">
        <v>285</v>
      </c>
      <c r="B302" s="54" t="s">
        <v>2173</v>
      </c>
      <c r="C302" s="53" t="s">
        <v>2174</v>
      </c>
      <c r="D302" s="57" t="s">
        <v>2175</v>
      </c>
      <c r="E302"/>
    </row>
    <row r="303" spans="1:5" ht="30" x14ac:dyDescent="0.25">
      <c r="A303" s="53" t="s">
        <v>888</v>
      </c>
      <c r="B303" s="54" t="s">
        <v>1171</v>
      </c>
      <c r="C303" s="53" t="s">
        <v>997</v>
      </c>
      <c r="D303" s="57" t="s">
        <v>1435</v>
      </c>
      <c r="E303"/>
    </row>
    <row r="304" spans="1:5" x14ac:dyDescent="0.25">
      <c r="A304" s="53" t="s">
        <v>987</v>
      </c>
      <c r="B304" s="54" t="s">
        <v>1157</v>
      </c>
      <c r="C304" s="53" t="s">
        <v>1370</v>
      </c>
      <c r="D304" s="57" t="s">
        <v>988</v>
      </c>
      <c r="E304"/>
    </row>
    <row r="305" spans="1:5" x14ac:dyDescent="0.25">
      <c r="A305" s="53" t="s">
        <v>303</v>
      </c>
      <c r="B305" s="54" t="s">
        <v>1157</v>
      </c>
      <c r="C305" s="53" t="s">
        <v>304</v>
      </c>
      <c r="D305" s="53" t="s">
        <v>305</v>
      </c>
      <c r="E305"/>
    </row>
    <row r="306" spans="1:5" x14ac:dyDescent="0.25">
      <c r="A306" s="53" t="s">
        <v>292</v>
      </c>
      <c r="B306" s="54" t="s">
        <v>1109</v>
      </c>
      <c r="C306" s="53" t="s">
        <v>994</v>
      </c>
      <c r="D306" s="57" t="s">
        <v>995</v>
      </c>
      <c r="E306"/>
    </row>
    <row r="307" spans="1:5" x14ac:dyDescent="0.25">
      <c r="A307" s="53" t="s">
        <v>292</v>
      </c>
      <c r="B307" s="54" t="s">
        <v>1117</v>
      </c>
      <c r="C307" s="53" t="s">
        <v>293</v>
      </c>
      <c r="D307" s="53" t="s">
        <v>294</v>
      </c>
      <c r="E307"/>
    </row>
    <row r="308" spans="1:5" x14ac:dyDescent="0.25">
      <c r="A308" s="53" t="s">
        <v>292</v>
      </c>
      <c r="B308" s="54" t="s">
        <v>1910</v>
      </c>
      <c r="C308" s="53" t="s">
        <v>982</v>
      </c>
      <c r="D308" s="57" t="s">
        <v>983</v>
      </c>
      <c r="E308"/>
    </row>
    <row r="309" spans="1:5" x14ac:dyDescent="0.25">
      <c r="A309" s="53" t="s">
        <v>292</v>
      </c>
      <c r="B309" s="54" t="s">
        <v>1910</v>
      </c>
      <c r="C309" s="53" t="s">
        <v>986</v>
      </c>
      <c r="D309" s="57" t="s">
        <v>1939</v>
      </c>
      <c r="E309"/>
    </row>
    <row r="310" spans="1:5" x14ac:dyDescent="0.25">
      <c r="A310" s="53" t="s">
        <v>292</v>
      </c>
      <c r="B310" s="54" t="s">
        <v>1910</v>
      </c>
      <c r="C310" s="53" t="s">
        <v>295</v>
      </c>
      <c r="D310" s="57" t="s">
        <v>985</v>
      </c>
      <c r="E310"/>
    </row>
    <row r="311" spans="1:5" x14ac:dyDescent="0.25">
      <c r="A311" s="53" t="s">
        <v>41</v>
      </c>
      <c r="B311" s="54" t="s">
        <v>1172</v>
      </c>
      <c r="C311" s="53" t="s">
        <v>298</v>
      </c>
      <c r="D311" s="53" t="s">
        <v>299</v>
      </c>
      <c r="E311"/>
    </row>
    <row r="312" spans="1:5" x14ac:dyDescent="0.25">
      <c r="A312" s="53" t="s">
        <v>41</v>
      </c>
      <c r="B312" s="54" t="s">
        <v>1910</v>
      </c>
      <c r="C312" s="53" t="s">
        <v>300</v>
      </c>
      <c r="D312" s="57" t="s">
        <v>984</v>
      </c>
      <c r="E312"/>
    </row>
    <row r="313" spans="1:5" x14ac:dyDescent="0.25">
      <c r="A313" s="53" t="s">
        <v>303</v>
      </c>
      <c r="B313" s="54" t="s">
        <v>2184</v>
      </c>
      <c r="C313" s="53" t="s">
        <v>1882</v>
      </c>
      <c r="D313" s="57" t="s">
        <v>2153</v>
      </c>
      <c r="E313"/>
    </row>
    <row r="314" spans="1:5" x14ac:dyDescent="0.25">
      <c r="A314" s="53" t="s">
        <v>890</v>
      </c>
      <c r="B314" s="54" t="s">
        <v>296</v>
      </c>
      <c r="C314" s="53" t="s">
        <v>297</v>
      </c>
      <c r="D314" s="53" t="s">
        <v>1436</v>
      </c>
      <c r="E314"/>
    </row>
    <row r="315" spans="1:5" x14ac:dyDescent="0.25">
      <c r="A315" s="53" t="s">
        <v>987</v>
      </c>
      <c r="B315" s="54" t="s">
        <v>1887</v>
      </c>
      <c r="C315" s="53" t="s">
        <v>1884</v>
      </c>
      <c r="D315" s="57" t="s">
        <v>1946</v>
      </c>
      <c r="E315"/>
    </row>
    <row r="316" spans="1:5" x14ac:dyDescent="0.25">
      <c r="A316" s="53" t="s">
        <v>987</v>
      </c>
      <c r="B316" s="54" t="s">
        <v>1887</v>
      </c>
      <c r="C316" s="53" t="s">
        <v>1885</v>
      </c>
      <c r="D316" s="57" t="s">
        <v>1947</v>
      </c>
      <c r="E316"/>
    </row>
    <row r="317" spans="1:5" x14ac:dyDescent="0.25">
      <c r="A317" s="53" t="s">
        <v>1886</v>
      </c>
      <c r="B317" s="54" t="s">
        <v>1889</v>
      </c>
      <c r="C317" s="53" t="s">
        <v>1888</v>
      </c>
      <c r="D317" s="57" t="s">
        <v>1948</v>
      </c>
      <c r="E317"/>
    </row>
    <row r="318" spans="1:5" x14ac:dyDescent="0.25">
      <c r="A318" s="53" t="s">
        <v>1890</v>
      </c>
      <c r="B318" s="54" t="s">
        <v>1891</v>
      </c>
      <c r="C318" s="53" t="s">
        <v>1892</v>
      </c>
      <c r="D318" s="57" t="s">
        <v>1949</v>
      </c>
      <c r="E318"/>
    </row>
    <row r="319" spans="1:5" x14ac:dyDescent="0.25">
      <c r="A319" s="53" t="s">
        <v>292</v>
      </c>
      <c r="B319" s="54" t="s">
        <v>2333</v>
      </c>
      <c r="C319" s="53" t="s">
        <v>2334</v>
      </c>
      <c r="D319" s="57" t="s">
        <v>2335</v>
      </c>
      <c r="E319"/>
    </row>
    <row r="320" spans="1:5" ht="30" x14ac:dyDescent="0.25">
      <c r="A320" s="53" t="s">
        <v>292</v>
      </c>
      <c r="B320" s="54" t="s">
        <v>1908</v>
      </c>
      <c r="C320" s="53" t="s">
        <v>1923</v>
      </c>
      <c r="D320" s="57" t="s">
        <v>1924</v>
      </c>
      <c r="E320"/>
    </row>
    <row r="321" spans="1:5" x14ac:dyDescent="0.25">
      <c r="A321" s="53" t="s">
        <v>2152</v>
      </c>
      <c r="B321" s="54" t="s">
        <v>2177</v>
      </c>
      <c r="C321" s="54" t="s">
        <v>2176</v>
      </c>
      <c r="D321" s="57" t="s">
        <v>2154</v>
      </c>
      <c r="E321"/>
    </row>
    <row r="322" spans="1:5" x14ac:dyDescent="0.25">
      <c r="A322" s="53" t="s">
        <v>737</v>
      </c>
      <c r="B322" s="54" t="s">
        <v>2178</v>
      </c>
      <c r="C322" s="53" t="s">
        <v>2180</v>
      </c>
      <c r="D322" s="57" t="s">
        <v>2179</v>
      </c>
      <c r="E322"/>
    </row>
    <row r="323" spans="1:5" x14ac:dyDescent="0.25">
      <c r="A323" s="53" t="s">
        <v>2151</v>
      </c>
      <c r="B323" s="54" t="s">
        <v>2184</v>
      </c>
      <c r="C323" s="53" t="s">
        <v>2158</v>
      </c>
      <c r="D323" s="57" t="s">
        <v>2155</v>
      </c>
      <c r="E323"/>
    </row>
    <row r="324" spans="1:5" ht="30" x14ac:dyDescent="0.25">
      <c r="A324" s="53" t="s">
        <v>2152</v>
      </c>
      <c r="B324" s="54" t="s">
        <v>2183</v>
      </c>
      <c r="C324" s="53" t="s">
        <v>2181</v>
      </c>
      <c r="D324" s="57" t="s">
        <v>2182</v>
      </c>
      <c r="E324"/>
    </row>
    <row r="325" spans="1:5" x14ac:dyDescent="0.25">
      <c r="A325" s="53" t="s">
        <v>1791</v>
      </c>
      <c r="B325" s="54" t="s">
        <v>2183</v>
      </c>
      <c r="C325" s="53" t="s">
        <v>2185</v>
      </c>
      <c r="D325" s="57" t="s">
        <v>2186</v>
      </c>
      <c r="E325"/>
    </row>
    <row r="326" spans="1:5" x14ac:dyDescent="0.25">
      <c r="A326" s="53" t="s">
        <v>2188</v>
      </c>
      <c r="B326" s="54" t="s">
        <v>2183</v>
      </c>
      <c r="C326" s="53" t="s">
        <v>2187</v>
      </c>
      <c r="D326" s="57" t="s">
        <v>2189</v>
      </c>
      <c r="E326"/>
    </row>
    <row r="327" spans="1:5" x14ac:dyDescent="0.25">
      <c r="A327" s="53" t="s">
        <v>2191</v>
      </c>
      <c r="B327" s="54" t="s">
        <v>2183</v>
      </c>
      <c r="C327" s="53" t="s">
        <v>2190</v>
      </c>
      <c r="D327" s="57" t="s">
        <v>2192</v>
      </c>
      <c r="E327"/>
    </row>
    <row r="328" spans="1:5" x14ac:dyDescent="0.25">
      <c r="A328" s="53" t="s">
        <v>2512</v>
      </c>
      <c r="B328" s="54" t="s">
        <v>2513</v>
      </c>
      <c r="C328" s="53" t="s">
        <v>2514</v>
      </c>
      <c r="D328" s="57" t="s">
        <v>2515</v>
      </c>
      <c r="E328"/>
    </row>
    <row r="329" spans="1:5" x14ac:dyDescent="0.25">
      <c r="A329" s="53"/>
      <c r="B329" s="54"/>
      <c r="C329" s="53"/>
      <c r="D329" s="53"/>
      <c r="E329"/>
    </row>
    <row r="330" spans="1:5" ht="21" x14ac:dyDescent="0.35">
      <c r="A330" s="48" t="s">
        <v>43</v>
      </c>
      <c r="B330" s="6"/>
      <c r="C330" s="26"/>
      <c r="D330" s="86" t="str">
        <f>COUNTA(A332:A371) &amp; " ПАРТНЕР"</f>
        <v>39 ПАРТНЕР</v>
      </c>
    </row>
    <row r="331" spans="1:5" x14ac:dyDescent="0.25">
      <c r="A331" s="22" t="s">
        <v>13</v>
      </c>
      <c r="B331" s="1" t="s">
        <v>14</v>
      </c>
      <c r="C331" s="22" t="s">
        <v>15</v>
      </c>
      <c r="D331" s="22" t="s">
        <v>16</v>
      </c>
    </row>
    <row r="332" spans="1:5" x14ac:dyDescent="0.25">
      <c r="A332" s="53" t="s">
        <v>309</v>
      </c>
      <c r="B332" s="54" t="s">
        <v>1122</v>
      </c>
      <c r="C332" s="53" t="s">
        <v>1040</v>
      </c>
      <c r="D332" s="57" t="s">
        <v>1022</v>
      </c>
    </row>
    <row r="333" spans="1:5" x14ac:dyDescent="0.25">
      <c r="A333" s="53" t="s">
        <v>1896</v>
      </c>
      <c r="B333" s="54" t="s">
        <v>1893</v>
      </c>
      <c r="C333" s="53" t="s">
        <v>1898</v>
      </c>
      <c r="D333" s="57" t="s">
        <v>1926</v>
      </c>
    </row>
    <row r="334" spans="1:5" x14ac:dyDescent="0.25">
      <c r="A334" s="53" t="s">
        <v>310</v>
      </c>
      <c r="B334" s="54" t="s">
        <v>1122</v>
      </c>
      <c r="C334" s="53" t="s">
        <v>978</v>
      </c>
      <c r="D334" s="57" t="s">
        <v>977</v>
      </c>
    </row>
    <row r="335" spans="1:5" x14ac:dyDescent="0.25">
      <c r="A335" s="53" t="s">
        <v>310</v>
      </c>
      <c r="B335" s="54" t="s">
        <v>1157</v>
      </c>
      <c r="C335" s="53" t="s">
        <v>1041</v>
      </c>
      <c r="D335" s="57" t="s">
        <v>989</v>
      </c>
    </row>
    <row r="336" spans="1:5" x14ac:dyDescent="0.25">
      <c r="A336" s="53" t="s">
        <v>979</v>
      </c>
      <c r="B336" s="54" t="s">
        <v>1122</v>
      </c>
      <c r="C336" s="53" t="s">
        <v>1042</v>
      </c>
      <c r="D336" s="57" t="s">
        <v>980</v>
      </c>
    </row>
    <row r="337" spans="1:4" x14ac:dyDescent="0.25">
      <c r="A337" s="53" t="s">
        <v>1905</v>
      </c>
      <c r="B337" s="54" t="s">
        <v>1903</v>
      </c>
      <c r="C337" s="53" t="s">
        <v>1906</v>
      </c>
      <c r="D337" s="57" t="s">
        <v>1943</v>
      </c>
    </row>
    <row r="338" spans="1:4" x14ac:dyDescent="0.25">
      <c r="A338" s="53" t="s">
        <v>312</v>
      </c>
      <c r="B338" s="54" t="s">
        <v>1122</v>
      </c>
      <c r="C338" s="53" t="s">
        <v>313</v>
      </c>
      <c r="D338" s="53" t="s">
        <v>314</v>
      </c>
    </row>
    <row r="339" spans="1:4" x14ac:dyDescent="0.25">
      <c r="A339" s="53" t="s">
        <v>328</v>
      </c>
      <c r="B339" s="54" t="s">
        <v>1157</v>
      </c>
      <c r="C339" s="53" t="s">
        <v>990</v>
      </c>
      <c r="D339" s="57" t="s">
        <v>991</v>
      </c>
    </row>
    <row r="340" spans="1:4" x14ac:dyDescent="0.25">
      <c r="A340" s="53" t="s">
        <v>1897</v>
      </c>
      <c r="B340" s="54" t="s">
        <v>1893</v>
      </c>
      <c r="C340" s="53" t="s">
        <v>1899</v>
      </c>
      <c r="D340" s="57" t="s">
        <v>1927</v>
      </c>
    </row>
    <row r="341" spans="1:4" x14ac:dyDescent="0.25">
      <c r="A341" s="53" t="s">
        <v>306</v>
      </c>
      <c r="B341" s="54" t="s">
        <v>1087</v>
      </c>
      <c r="C341" s="53" t="s">
        <v>1003</v>
      </c>
      <c r="D341" s="57" t="s">
        <v>1004</v>
      </c>
    </row>
    <row r="342" spans="1:4" x14ac:dyDescent="0.25">
      <c r="A342" s="53" t="s">
        <v>306</v>
      </c>
      <c r="B342" s="54" t="s">
        <v>1122</v>
      </c>
      <c r="C342" s="53" t="s">
        <v>311</v>
      </c>
      <c r="D342" s="57" t="s">
        <v>1437</v>
      </c>
    </row>
    <row r="343" spans="1:4" x14ac:dyDescent="0.25">
      <c r="A343" s="53" t="s">
        <v>306</v>
      </c>
      <c r="B343" s="54" t="s">
        <v>1173</v>
      </c>
      <c r="C343" s="53" t="s">
        <v>307</v>
      </c>
      <c r="D343" s="53" t="s">
        <v>308</v>
      </c>
    </row>
    <row r="344" spans="1:4" x14ac:dyDescent="0.25">
      <c r="A344" s="53" t="s">
        <v>319</v>
      </c>
      <c r="B344" s="54" t="s">
        <v>1123</v>
      </c>
      <c r="C344" s="53" t="s">
        <v>330</v>
      </c>
      <c r="D344" s="53" t="s">
        <v>331</v>
      </c>
    </row>
    <row r="345" spans="1:4" x14ac:dyDescent="0.25">
      <c r="A345" s="53" t="s">
        <v>319</v>
      </c>
      <c r="B345" s="54" t="s">
        <v>1893</v>
      </c>
      <c r="C345" s="53" t="s">
        <v>320</v>
      </c>
      <c r="D345" s="53" t="s">
        <v>321</v>
      </c>
    </row>
    <row r="346" spans="1:4" x14ac:dyDescent="0.25">
      <c r="A346" s="53" t="s">
        <v>319</v>
      </c>
      <c r="B346" s="54" t="s">
        <v>1893</v>
      </c>
      <c r="C346" s="53" t="s">
        <v>1894</v>
      </c>
      <c r="D346" s="57" t="s">
        <v>1925</v>
      </c>
    </row>
    <row r="347" spans="1:4" x14ac:dyDescent="0.25">
      <c r="A347" s="53" t="s">
        <v>319</v>
      </c>
      <c r="B347" s="54" t="s">
        <v>1893</v>
      </c>
      <c r="C347" s="53" t="s">
        <v>1928</v>
      </c>
      <c r="D347" s="57" t="s">
        <v>1929</v>
      </c>
    </row>
    <row r="348" spans="1:4" x14ac:dyDescent="0.25">
      <c r="A348" s="53" t="s">
        <v>319</v>
      </c>
      <c r="B348" s="54" t="s">
        <v>1893</v>
      </c>
      <c r="C348" s="53" t="s">
        <v>1895</v>
      </c>
      <c r="D348" s="57" t="s">
        <v>1925</v>
      </c>
    </row>
    <row r="349" spans="1:4" x14ac:dyDescent="0.25">
      <c r="A349" s="53" t="s">
        <v>322</v>
      </c>
      <c r="B349" s="54" t="s">
        <v>1122</v>
      </c>
      <c r="C349" s="53" t="s">
        <v>323</v>
      </c>
      <c r="D349" s="53" t="s">
        <v>324</v>
      </c>
    </row>
    <row r="350" spans="1:4" x14ac:dyDescent="0.25">
      <c r="A350" s="53" t="s">
        <v>44</v>
      </c>
      <c r="B350" s="54" t="s">
        <v>1109</v>
      </c>
      <c r="C350" s="53" t="s">
        <v>996</v>
      </c>
      <c r="D350" s="57" t="s">
        <v>317</v>
      </c>
    </row>
    <row r="351" spans="1:4" x14ac:dyDescent="0.25">
      <c r="A351" s="53" t="s">
        <v>44</v>
      </c>
      <c r="B351" s="54" t="s">
        <v>1123</v>
      </c>
      <c r="C351" s="53" t="s">
        <v>318</v>
      </c>
      <c r="D351" s="57" t="s">
        <v>1917</v>
      </c>
    </row>
    <row r="352" spans="1:4" x14ac:dyDescent="0.25">
      <c r="A352" s="53" t="s">
        <v>44</v>
      </c>
      <c r="B352" s="54" t="s">
        <v>1123</v>
      </c>
      <c r="C352" s="53" t="s">
        <v>981</v>
      </c>
      <c r="D352" s="57" t="s">
        <v>1917</v>
      </c>
    </row>
    <row r="353" spans="1:4" x14ac:dyDescent="0.25">
      <c r="A353" s="53" t="s">
        <v>44</v>
      </c>
      <c r="B353" s="54" t="s">
        <v>1087</v>
      </c>
      <c r="C353" s="53" t="s">
        <v>1001</v>
      </c>
      <c r="D353" s="57" t="s">
        <v>1002</v>
      </c>
    </row>
    <row r="354" spans="1:4" x14ac:dyDescent="0.25">
      <c r="A354" s="53" t="s">
        <v>44</v>
      </c>
      <c r="B354" s="54" t="s">
        <v>1157</v>
      </c>
      <c r="C354" s="53" t="s">
        <v>315</v>
      </c>
      <c r="D354" s="53" t="s">
        <v>316</v>
      </c>
    </row>
    <row r="355" spans="1:4" x14ac:dyDescent="0.25">
      <c r="A355" s="53" t="s">
        <v>44</v>
      </c>
      <c r="B355" s="54" t="s">
        <v>1174</v>
      </c>
      <c r="C355" s="53" t="s">
        <v>981</v>
      </c>
      <c r="D355" s="57" t="s">
        <v>1438</v>
      </c>
    </row>
    <row r="356" spans="1:4" x14ac:dyDescent="0.25">
      <c r="A356" s="53" t="s">
        <v>44</v>
      </c>
      <c r="B356" s="54" t="s">
        <v>1903</v>
      </c>
      <c r="C356" s="53" t="s">
        <v>1904</v>
      </c>
      <c r="D356" s="57" t="s">
        <v>1942</v>
      </c>
    </row>
    <row r="357" spans="1:4" x14ac:dyDescent="0.25">
      <c r="A357" s="53" t="s">
        <v>44</v>
      </c>
      <c r="B357" s="54" t="s">
        <v>1908</v>
      </c>
      <c r="C357" s="53" t="s">
        <v>1921</v>
      </c>
      <c r="D357" s="57" t="s">
        <v>1922</v>
      </c>
    </row>
    <row r="358" spans="1:4" x14ac:dyDescent="0.25">
      <c r="A358" s="53" t="s">
        <v>310</v>
      </c>
      <c r="B358" s="54" t="s">
        <v>1122</v>
      </c>
      <c r="C358" s="53" t="s">
        <v>2312</v>
      </c>
      <c r="D358" s="57" t="s">
        <v>2313</v>
      </c>
    </row>
    <row r="359" spans="1:4" x14ac:dyDescent="0.25">
      <c r="A359" s="53" t="s">
        <v>44</v>
      </c>
      <c r="B359" s="54" t="s">
        <v>1122</v>
      </c>
      <c r="C359" s="53" t="s">
        <v>1915</v>
      </c>
      <c r="D359" s="57" t="s">
        <v>1931</v>
      </c>
    </row>
    <row r="360" spans="1:4" x14ac:dyDescent="0.25">
      <c r="A360" s="53" t="s">
        <v>325</v>
      </c>
      <c r="B360" s="54" t="s">
        <v>1123</v>
      </c>
      <c r="C360" s="53" t="s">
        <v>998</v>
      </c>
      <c r="D360" s="53" t="s">
        <v>332</v>
      </c>
    </row>
    <row r="361" spans="1:4" x14ac:dyDescent="0.25">
      <c r="A361" s="53" t="s">
        <v>325</v>
      </c>
      <c r="B361" s="54" t="s">
        <v>1175</v>
      </c>
      <c r="C361" s="53" t="s">
        <v>329</v>
      </c>
      <c r="D361" s="57" t="s">
        <v>1015</v>
      </c>
    </row>
    <row r="362" spans="1:4" x14ac:dyDescent="0.25">
      <c r="A362" s="53" t="s">
        <v>325</v>
      </c>
      <c r="B362" s="54" t="s">
        <v>1157</v>
      </c>
      <c r="C362" s="53" t="s">
        <v>992</v>
      </c>
      <c r="D362" s="57" t="s">
        <v>993</v>
      </c>
    </row>
    <row r="363" spans="1:4" x14ac:dyDescent="0.25">
      <c r="A363" s="53" t="s">
        <v>325</v>
      </c>
      <c r="B363" s="54" t="s">
        <v>1910</v>
      </c>
      <c r="C363" s="53" t="s">
        <v>1800</v>
      </c>
      <c r="D363" s="57" t="s">
        <v>1911</v>
      </c>
    </row>
    <row r="364" spans="1:4" x14ac:dyDescent="0.25">
      <c r="A364" s="53" t="s">
        <v>325</v>
      </c>
      <c r="B364" s="54" t="s">
        <v>1177</v>
      </c>
      <c r="C364" s="53" t="s">
        <v>326</v>
      </c>
      <c r="D364" s="57" t="s">
        <v>1439</v>
      </c>
    </row>
    <row r="365" spans="1:4" x14ac:dyDescent="0.25">
      <c r="A365" s="53" t="s">
        <v>325</v>
      </c>
      <c r="B365" s="54" t="s">
        <v>1178</v>
      </c>
      <c r="C365" s="53" t="s">
        <v>1901</v>
      </c>
      <c r="D365" s="53" t="s">
        <v>327</v>
      </c>
    </row>
    <row r="366" spans="1:4" x14ac:dyDescent="0.25">
      <c r="A366" s="53" t="s">
        <v>325</v>
      </c>
      <c r="B366" s="54" t="s">
        <v>1175</v>
      </c>
      <c r="C366" s="53" t="s">
        <v>1900</v>
      </c>
      <c r="D366" s="57" t="s">
        <v>1944</v>
      </c>
    </row>
    <row r="367" spans="1:4" x14ac:dyDescent="0.25">
      <c r="A367" s="53" t="s">
        <v>1909</v>
      </c>
      <c r="B367" s="54" t="s">
        <v>1122</v>
      </c>
      <c r="C367" s="53" t="s">
        <v>1918</v>
      </c>
      <c r="D367" s="57" t="s">
        <v>1930</v>
      </c>
    </row>
    <row r="368" spans="1:4" x14ac:dyDescent="0.25">
      <c r="A368" s="53" t="s">
        <v>46</v>
      </c>
      <c r="B368" s="54" t="s">
        <v>1087</v>
      </c>
      <c r="C368" s="53" t="s">
        <v>1916</v>
      </c>
      <c r="D368" s="57" t="s">
        <v>975</v>
      </c>
    </row>
    <row r="369" spans="1:5" x14ac:dyDescent="0.25">
      <c r="A369" s="53" t="s">
        <v>46</v>
      </c>
      <c r="B369" s="54" t="s">
        <v>1087</v>
      </c>
      <c r="C369" s="53" t="s">
        <v>1043</v>
      </c>
      <c r="D369" s="57" t="s">
        <v>1440</v>
      </c>
    </row>
    <row r="370" spans="1:5" x14ac:dyDescent="0.25">
      <c r="A370" s="53" t="s">
        <v>319</v>
      </c>
      <c r="B370" s="54" t="s">
        <v>2173</v>
      </c>
      <c r="C370" s="53" t="s">
        <v>2314</v>
      </c>
      <c r="D370" s="57" t="s">
        <v>2315</v>
      </c>
    </row>
    <row r="371" spans="1:5" x14ac:dyDescent="0.25">
      <c r="A371" s="53"/>
      <c r="B371" s="54"/>
      <c r="C371" s="53"/>
      <c r="D371" s="53"/>
      <c r="E371" s="151"/>
    </row>
    <row r="372" spans="1:5" ht="21" x14ac:dyDescent="0.35">
      <c r="A372" s="48" t="s">
        <v>48</v>
      </c>
      <c r="B372" s="6"/>
      <c r="C372" s="26"/>
      <c r="D372" s="86" t="str">
        <f>COUNTA(A374:A386) &amp; " ПАРТНЕРОВ"</f>
        <v>12 ПАРТНЕРОВ</v>
      </c>
    </row>
    <row r="373" spans="1:5" ht="15.75" thickBot="1" x14ac:dyDescent="0.3">
      <c r="A373" s="42" t="s">
        <v>13</v>
      </c>
      <c r="B373" s="2" t="s">
        <v>14</v>
      </c>
      <c r="C373" s="27" t="s">
        <v>15</v>
      </c>
      <c r="D373" s="39" t="s">
        <v>16</v>
      </c>
    </row>
    <row r="374" spans="1:5" ht="15.75" thickTop="1" x14ac:dyDescent="0.25">
      <c r="A374" s="53" t="s">
        <v>50</v>
      </c>
      <c r="B374" s="53" t="s">
        <v>2240</v>
      </c>
      <c r="C374" s="53" t="s">
        <v>2241</v>
      </c>
      <c r="D374" s="57" t="s">
        <v>2242</v>
      </c>
    </row>
    <row r="375" spans="1:5" x14ac:dyDescent="0.25">
      <c r="A375" s="53" t="s">
        <v>765</v>
      </c>
      <c r="B375" s="54" t="s">
        <v>1179</v>
      </c>
      <c r="C375" s="53" t="s">
        <v>340</v>
      </c>
      <c r="D375" s="53" t="s">
        <v>341</v>
      </c>
    </row>
    <row r="376" spans="1:5" x14ac:dyDescent="0.25">
      <c r="A376" s="53" t="s">
        <v>333</v>
      </c>
      <c r="B376" s="54" t="s">
        <v>1180</v>
      </c>
      <c r="C376" s="53" t="s">
        <v>334</v>
      </c>
      <c r="D376" s="53" t="s">
        <v>335</v>
      </c>
    </row>
    <row r="377" spans="1:5" x14ac:dyDescent="0.25">
      <c r="A377" s="53" t="s">
        <v>333</v>
      </c>
      <c r="B377" s="54" t="s">
        <v>2439</v>
      </c>
      <c r="C377" s="53" t="s">
        <v>2440</v>
      </c>
      <c r="D377" s="53" t="s">
        <v>2441</v>
      </c>
    </row>
    <row r="378" spans="1:5" x14ac:dyDescent="0.25">
      <c r="A378" s="53" t="s">
        <v>49</v>
      </c>
      <c r="B378" s="54" t="s">
        <v>1181</v>
      </c>
      <c r="C378" s="53" t="s">
        <v>2391</v>
      </c>
      <c r="D378" s="53" t="s">
        <v>339</v>
      </c>
    </row>
    <row r="379" spans="1:5" x14ac:dyDescent="0.25">
      <c r="A379" s="53" t="s">
        <v>342</v>
      </c>
      <c r="B379" s="54" t="s">
        <v>343</v>
      </c>
      <c r="C379" s="53" t="s">
        <v>1405</v>
      </c>
      <c r="D379" s="53" t="s">
        <v>344</v>
      </c>
    </row>
    <row r="380" spans="1:5" x14ac:dyDescent="0.25">
      <c r="A380" s="53" t="s">
        <v>1550</v>
      </c>
      <c r="B380" s="54" t="s">
        <v>1902</v>
      </c>
      <c r="C380" s="53" t="s">
        <v>1907</v>
      </c>
      <c r="D380" s="57" t="s">
        <v>1941</v>
      </c>
    </row>
    <row r="381" spans="1:5" x14ac:dyDescent="0.25">
      <c r="A381" s="53" t="s">
        <v>336</v>
      </c>
      <c r="B381" s="54" t="s">
        <v>2420</v>
      </c>
      <c r="C381" s="53" t="s">
        <v>345</v>
      </c>
      <c r="D381" s="53" t="s">
        <v>346</v>
      </c>
    </row>
    <row r="382" spans="1:5" x14ac:dyDescent="0.25">
      <c r="A382" s="53" t="s">
        <v>336</v>
      </c>
      <c r="B382" s="54" t="s">
        <v>1086</v>
      </c>
      <c r="C382" s="53" t="s">
        <v>2392</v>
      </c>
      <c r="D382" s="57" t="s">
        <v>1441</v>
      </c>
    </row>
    <row r="383" spans="1:5" ht="14.45" customHeight="1" x14ac:dyDescent="0.25">
      <c r="A383" s="53" t="s">
        <v>336</v>
      </c>
      <c r="B383" s="54" t="s">
        <v>1182</v>
      </c>
      <c r="C383" s="53" t="s">
        <v>337</v>
      </c>
      <c r="D383" s="53" t="s">
        <v>338</v>
      </c>
    </row>
    <row r="384" spans="1:5" ht="14.45" customHeight="1" x14ac:dyDescent="0.25">
      <c r="A384" s="53" t="s">
        <v>336</v>
      </c>
      <c r="B384" s="54" t="s">
        <v>2209</v>
      </c>
      <c r="C384" s="53" t="s">
        <v>2210</v>
      </c>
      <c r="D384" s="53" t="s">
        <v>2211</v>
      </c>
    </row>
    <row r="385" spans="1:4" x14ac:dyDescent="0.25">
      <c r="A385" s="53" t="s">
        <v>336</v>
      </c>
      <c r="B385" s="54" t="s">
        <v>1544</v>
      </c>
      <c r="C385" s="53" t="s">
        <v>1637</v>
      </c>
      <c r="D385" s="53" t="s">
        <v>1638</v>
      </c>
    </row>
    <row r="386" spans="1:4" x14ac:dyDescent="0.25">
      <c r="A386" s="53"/>
      <c r="B386" s="54"/>
      <c r="C386" s="53"/>
      <c r="D386" s="53"/>
    </row>
    <row r="387" spans="1:4" ht="28.5" x14ac:dyDescent="0.45">
      <c r="A387" s="38" t="s">
        <v>99</v>
      </c>
      <c r="B387" s="3"/>
      <c r="C387" s="23"/>
      <c r="D387" s="85" t="str">
        <f>COUNTA(A389:A407) &amp; " ПАРТНЕРОВ"</f>
        <v>18 ПАРТНЕРОВ</v>
      </c>
    </row>
    <row r="388" spans="1:4" x14ac:dyDescent="0.25">
      <c r="A388" s="18" t="s">
        <v>13</v>
      </c>
      <c r="B388" t="s">
        <v>14</v>
      </c>
      <c r="C388" s="18" t="s">
        <v>15</v>
      </c>
      <c r="D388" s="18" t="s">
        <v>16</v>
      </c>
    </row>
    <row r="389" spans="1:4" x14ac:dyDescent="0.25">
      <c r="A389" s="53" t="s">
        <v>364</v>
      </c>
      <c r="B389" s="54" t="s">
        <v>1131</v>
      </c>
      <c r="C389" s="53" t="s">
        <v>1371</v>
      </c>
      <c r="D389" s="53" t="s">
        <v>365</v>
      </c>
    </row>
    <row r="390" spans="1:4" x14ac:dyDescent="0.25">
      <c r="A390" s="53" t="s">
        <v>51</v>
      </c>
      <c r="B390" s="54" t="s">
        <v>1131</v>
      </c>
      <c r="C390" s="53" t="s">
        <v>366</v>
      </c>
      <c r="D390" s="53" t="s">
        <v>367</v>
      </c>
    </row>
    <row r="391" spans="1:4" x14ac:dyDescent="0.25">
      <c r="A391" s="53" t="s">
        <v>51</v>
      </c>
      <c r="B391" s="54" t="s">
        <v>1131</v>
      </c>
      <c r="C391" s="53" t="s">
        <v>368</v>
      </c>
      <c r="D391" s="53" t="s">
        <v>369</v>
      </c>
    </row>
    <row r="392" spans="1:4" x14ac:dyDescent="0.25">
      <c r="A392" s="53" t="s">
        <v>51</v>
      </c>
      <c r="B392" s="54" t="s">
        <v>1183</v>
      </c>
      <c r="C392" s="53" t="s">
        <v>359</v>
      </c>
      <c r="D392" s="53" t="s">
        <v>360</v>
      </c>
    </row>
    <row r="393" spans="1:4" x14ac:dyDescent="0.25">
      <c r="A393" s="53" t="s">
        <v>370</v>
      </c>
      <c r="B393" s="54" t="s">
        <v>1131</v>
      </c>
      <c r="C393" s="53" t="s">
        <v>371</v>
      </c>
      <c r="D393" s="53" t="s">
        <v>372</v>
      </c>
    </row>
    <row r="394" spans="1:4" x14ac:dyDescent="0.25">
      <c r="A394" s="53" t="s">
        <v>370</v>
      </c>
      <c r="B394" s="54" t="s">
        <v>1131</v>
      </c>
      <c r="C394" s="53" t="s">
        <v>373</v>
      </c>
      <c r="D394" s="53" t="s">
        <v>374</v>
      </c>
    </row>
    <row r="395" spans="1:4" x14ac:dyDescent="0.25">
      <c r="A395" s="53" t="s">
        <v>362</v>
      </c>
      <c r="B395" s="54" t="s">
        <v>1131</v>
      </c>
      <c r="C395" s="53" t="s">
        <v>363</v>
      </c>
      <c r="D395" s="53" t="s">
        <v>65</v>
      </c>
    </row>
    <row r="396" spans="1:4" x14ac:dyDescent="0.25">
      <c r="A396" s="53" t="s">
        <v>375</v>
      </c>
      <c r="B396" s="54" t="s">
        <v>1131</v>
      </c>
      <c r="C396" s="53" t="s">
        <v>376</v>
      </c>
      <c r="D396" s="53" t="s">
        <v>377</v>
      </c>
    </row>
    <row r="397" spans="1:4" x14ac:dyDescent="0.25">
      <c r="A397" s="53" t="s">
        <v>66</v>
      </c>
      <c r="B397" s="54" t="s">
        <v>1127</v>
      </c>
      <c r="C397" s="53" t="s">
        <v>361</v>
      </c>
      <c r="D397" s="53" t="s">
        <v>68</v>
      </c>
    </row>
    <row r="398" spans="1:4" x14ac:dyDescent="0.25">
      <c r="A398" s="53" t="s">
        <v>66</v>
      </c>
      <c r="B398" s="54" t="s">
        <v>1184</v>
      </c>
      <c r="C398" s="53" t="s">
        <v>355</v>
      </c>
      <c r="D398" s="53" t="s">
        <v>356</v>
      </c>
    </row>
    <row r="399" spans="1:4" ht="30" x14ac:dyDescent="0.25">
      <c r="A399" s="53" t="s">
        <v>350</v>
      </c>
      <c r="B399" s="54" t="s">
        <v>1085</v>
      </c>
      <c r="C399" s="53" t="s">
        <v>351</v>
      </c>
      <c r="D399" s="53" t="s">
        <v>352</v>
      </c>
    </row>
    <row r="400" spans="1:4" x14ac:dyDescent="0.25">
      <c r="A400" s="53" t="s">
        <v>378</v>
      </c>
      <c r="B400" s="54" t="s">
        <v>1131</v>
      </c>
      <c r="C400" s="53" t="s">
        <v>379</v>
      </c>
      <c r="D400" s="53" t="s">
        <v>380</v>
      </c>
    </row>
    <row r="401" spans="1:4" x14ac:dyDescent="0.25">
      <c r="A401" s="53" t="s">
        <v>381</v>
      </c>
      <c r="B401" s="54" t="s">
        <v>1185</v>
      </c>
      <c r="C401" s="53" t="s">
        <v>387</v>
      </c>
      <c r="D401" s="53" t="s">
        <v>388</v>
      </c>
    </row>
    <row r="402" spans="1:4" x14ac:dyDescent="0.25">
      <c r="A402" s="53" t="s">
        <v>381</v>
      </c>
      <c r="B402" s="54" t="s">
        <v>1131</v>
      </c>
      <c r="C402" s="53" t="s">
        <v>382</v>
      </c>
      <c r="D402" s="53" t="s">
        <v>383</v>
      </c>
    </row>
    <row r="403" spans="1:4" x14ac:dyDescent="0.25">
      <c r="A403" s="53" t="s">
        <v>56</v>
      </c>
      <c r="B403" s="54" t="s">
        <v>1129</v>
      </c>
      <c r="C403" s="53" t="s">
        <v>353</v>
      </c>
      <c r="D403" s="53" t="s">
        <v>354</v>
      </c>
    </row>
    <row r="404" spans="1:4" x14ac:dyDescent="0.25">
      <c r="A404" s="53" t="s">
        <v>56</v>
      </c>
      <c r="B404" s="54" t="s">
        <v>1186</v>
      </c>
      <c r="C404" s="53" t="s">
        <v>357</v>
      </c>
      <c r="D404" s="53" t="s">
        <v>358</v>
      </c>
    </row>
    <row r="405" spans="1:4" x14ac:dyDescent="0.25">
      <c r="A405" s="53" t="s">
        <v>384</v>
      </c>
      <c r="B405" s="54" t="s">
        <v>1131</v>
      </c>
      <c r="C405" s="53" t="s">
        <v>385</v>
      </c>
      <c r="D405" s="53" t="s">
        <v>386</v>
      </c>
    </row>
    <row r="406" spans="1:4" x14ac:dyDescent="0.25">
      <c r="A406" s="53" t="s">
        <v>347</v>
      </c>
      <c r="B406" s="54" t="s">
        <v>1187</v>
      </c>
      <c r="C406" s="53" t="s">
        <v>348</v>
      </c>
      <c r="D406" s="53" t="s">
        <v>349</v>
      </c>
    </row>
    <row r="407" spans="1:4" x14ac:dyDescent="0.25">
      <c r="A407" s="53"/>
      <c r="B407" s="54"/>
      <c r="C407" s="53"/>
      <c r="D407" s="53"/>
    </row>
    <row r="408" spans="1:4" ht="28.5" x14ac:dyDescent="0.45">
      <c r="A408" s="38" t="s">
        <v>100</v>
      </c>
      <c r="B408" s="3"/>
      <c r="C408" s="23"/>
      <c r="D408" s="85" t="str">
        <f>COUNTA(A410:A429) &amp; " ПАРТНЕРОВ"</f>
        <v>19 ПАРТНЕРОВ</v>
      </c>
    </row>
    <row r="409" spans="1:4" x14ac:dyDescent="0.25">
      <c r="A409" s="18" t="s">
        <v>13</v>
      </c>
      <c r="B409" t="s">
        <v>14</v>
      </c>
      <c r="C409" s="18" t="s">
        <v>15</v>
      </c>
      <c r="D409" s="18" t="s">
        <v>16</v>
      </c>
    </row>
    <row r="410" spans="1:4" x14ac:dyDescent="0.25">
      <c r="A410" s="96" t="s">
        <v>882</v>
      </c>
      <c r="B410" s="97" t="s">
        <v>1134</v>
      </c>
      <c r="C410" s="98" t="s">
        <v>929</v>
      </c>
      <c r="D410" s="125" t="s">
        <v>1462</v>
      </c>
    </row>
    <row r="411" spans="1:4" x14ac:dyDescent="0.25">
      <c r="A411" s="99" t="s">
        <v>925</v>
      </c>
      <c r="B411" s="100" t="s">
        <v>1134</v>
      </c>
      <c r="C411" s="101" t="s">
        <v>935</v>
      </c>
      <c r="D411" s="126" t="s">
        <v>1461</v>
      </c>
    </row>
    <row r="412" spans="1:4" x14ac:dyDescent="0.25">
      <c r="A412" s="96" t="s">
        <v>514</v>
      </c>
      <c r="B412" s="97" t="s">
        <v>1134</v>
      </c>
      <c r="C412" s="98" t="s">
        <v>928</v>
      </c>
      <c r="D412" s="127" t="s">
        <v>1460</v>
      </c>
    </row>
    <row r="413" spans="1:4" x14ac:dyDescent="0.25">
      <c r="A413" s="99" t="s">
        <v>514</v>
      </c>
      <c r="B413" s="100" t="s">
        <v>1134</v>
      </c>
      <c r="C413" s="101" t="s">
        <v>1044</v>
      </c>
      <c r="D413" s="127" t="s">
        <v>1459</v>
      </c>
    </row>
    <row r="414" spans="1:4" x14ac:dyDescent="0.25">
      <c r="A414" s="96" t="s">
        <v>393</v>
      </c>
      <c r="B414" s="97" t="s">
        <v>1134</v>
      </c>
      <c r="C414" s="98" t="s">
        <v>1045</v>
      </c>
      <c r="D414" s="127" t="s">
        <v>1458</v>
      </c>
    </row>
    <row r="415" spans="1:4" x14ac:dyDescent="0.25">
      <c r="A415" s="99" t="s">
        <v>921</v>
      </c>
      <c r="B415" s="100" t="s">
        <v>1134</v>
      </c>
      <c r="C415" s="101" t="s">
        <v>1046</v>
      </c>
      <c r="D415" s="126" t="s">
        <v>1457</v>
      </c>
    </row>
    <row r="416" spans="1:4" ht="30" x14ac:dyDescent="0.25">
      <c r="A416" s="96" t="s">
        <v>509</v>
      </c>
      <c r="B416" s="97" t="s">
        <v>1134</v>
      </c>
      <c r="C416" s="98" t="s">
        <v>1047</v>
      </c>
      <c r="D416" s="127" t="s">
        <v>1456</v>
      </c>
    </row>
    <row r="417" spans="1:4" x14ac:dyDescent="0.25">
      <c r="A417" s="102" t="s">
        <v>509</v>
      </c>
      <c r="B417" s="103" t="s">
        <v>1134</v>
      </c>
      <c r="C417" s="104" t="s">
        <v>1048</v>
      </c>
      <c r="D417" s="128" t="s">
        <v>1455</v>
      </c>
    </row>
    <row r="418" spans="1:4" x14ac:dyDescent="0.25">
      <c r="A418" s="102" t="s">
        <v>927</v>
      </c>
      <c r="B418" s="103" t="s">
        <v>1134</v>
      </c>
      <c r="C418" s="104" t="s">
        <v>936</v>
      </c>
      <c r="D418" s="128" t="s">
        <v>1454</v>
      </c>
    </row>
    <row r="419" spans="1:4" x14ac:dyDescent="0.25">
      <c r="A419" s="53" t="s">
        <v>69</v>
      </c>
      <c r="B419" s="54" t="s">
        <v>1133</v>
      </c>
      <c r="C419" s="53" t="s">
        <v>72</v>
      </c>
      <c r="D419" s="57" t="s">
        <v>389</v>
      </c>
    </row>
    <row r="420" spans="1:4" x14ac:dyDescent="0.25">
      <c r="A420" s="102" t="s">
        <v>69</v>
      </c>
      <c r="B420" s="103" t="s">
        <v>1134</v>
      </c>
      <c r="C420" s="104" t="s">
        <v>70</v>
      </c>
      <c r="D420" s="129" t="s">
        <v>1453</v>
      </c>
    </row>
    <row r="421" spans="1:4" x14ac:dyDescent="0.25">
      <c r="A421" s="105" t="s">
        <v>69</v>
      </c>
      <c r="B421" s="106" t="s">
        <v>1134</v>
      </c>
      <c r="C421" s="107" t="s">
        <v>930</v>
      </c>
      <c r="D421" s="108" t="s">
        <v>1452</v>
      </c>
    </row>
    <row r="422" spans="1:4" x14ac:dyDescent="0.25">
      <c r="A422" s="53" t="s">
        <v>69</v>
      </c>
      <c r="B422" s="54" t="s">
        <v>1135</v>
      </c>
      <c r="C422" s="53" t="s">
        <v>1049</v>
      </c>
      <c r="D422" s="57" t="s">
        <v>73</v>
      </c>
    </row>
    <row r="423" spans="1:4" x14ac:dyDescent="0.25">
      <c r="A423" s="53" t="s">
        <v>390</v>
      </c>
      <c r="B423" s="54" t="s">
        <v>1133</v>
      </c>
      <c r="C423" s="53" t="s">
        <v>391</v>
      </c>
      <c r="D423" s="57" t="s">
        <v>392</v>
      </c>
    </row>
    <row r="424" spans="1:4" x14ac:dyDescent="0.25">
      <c r="A424" s="99" t="s">
        <v>920</v>
      </c>
      <c r="B424" s="100" t="s">
        <v>1134</v>
      </c>
      <c r="C424" s="101" t="s">
        <v>931</v>
      </c>
      <c r="D424" s="126" t="s">
        <v>1451</v>
      </c>
    </row>
    <row r="425" spans="1:4" x14ac:dyDescent="0.25">
      <c r="A425" s="105" t="s">
        <v>926</v>
      </c>
      <c r="B425" s="106" t="s">
        <v>1134</v>
      </c>
      <c r="C425" s="107" t="s">
        <v>1372</v>
      </c>
      <c r="D425" s="108" t="s">
        <v>1450</v>
      </c>
    </row>
    <row r="426" spans="1:4" x14ac:dyDescent="0.25">
      <c r="A426" s="96" t="s">
        <v>922</v>
      </c>
      <c r="B426" s="97" t="s">
        <v>1134</v>
      </c>
      <c r="C426" s="98" t="s">
        <v>932</v>
      </c>
      <c r="D426" s="127" t="s">
        <v>1449</v>
      </c>
    </row>
    <row r="427" spans="1:4" x14ac:dyDescent="0.25">
      <c r="A427" s="96" t="s">
        <v>924</v>
      </c>
      <c r="B427" s="97" t="s">
        <v>1134</v>
      </c>
      <c r="C427" s="98" t="s">
        <v>934</v>
      </c>
      <c r="D427" s="127" t="s">
        <v>1448</v>
      </c>
    </row>
    <row r="428" spans="1:4" x14ac:dyDescent="0.25">
      <c r="A428" s="99" t="s">
        <v>923</v>
      </c>
      <c r="B428" s="100" t="s">
        <v>1134</v>
      </c>
      <c r="C428" s="101" t="s">
        <v>933</v>
      </c>
      <c r="D428" s="126" t="s">
        <v>1447</v>
      </c>
    </row>
    <row r="429" spans="1:4" x14ac:dyDescent="0.25">
      <c r="A429" s="53"/>
      <c r="B429" s="54"/>
      <c r="C429" s="53"/>
      <c r="D429" s="53"/>
    </row>
    <row r="430" spans="1:4" ht="28.5" x14ac:dyDescent="0.45">
      <c r="A430" s="38" t="s">
        <v>101</v>
      </c>
      <c r="B430" s="3"/>
      <c r="C430" s="23"/>
      <c r="D430" s="85" t="str">
        <f>COUNTA(A432:A465) &amp; " ПАРТНЕРОВ"</f>
        <v>33 ПАРТНЕРОВ</v>
      </c>
    </row>
    <row r="431" spans="1:4" x14ac:dyDescent="0.25">
      <c r="A431" s="18" t="s">
        <v>13</v>
      </c>
      <c r="B431" t="s">
        <v>14</v>
      </c>
      <c r="C431" s="18" t="s">
        <v>15</v>
      </c>
      <c r="D431" s="18" t="s">
        <v>16</v>
      </c>
    </row>
    <row r="432" spans="1:4" x14ac:dyDescent="0.25">
      <c r="A432" s="53" t="s">
        <v>1585</v>
      </c>
      <c r="B432" s="54" t="s">
        <v>1586</v>
      </c>
      <c r="C432" s="53" t="s">
        <v>1587</v>
      </c>
      <c r="D432" s="53" t="s">
        <v>1588</v>
      </c>
    </row>
    <row r="433" spans="1:4" x14ac:dyDescent="0.25">
      <c r="A433" s="53" t="s">
        <v>1595</v>
      </c>
      <c r="B433" s="54" t="s">
        <v>1596</v>
      </c>
      <c r="C433" s="53" t="s">
        <v>2363</v>
      </c>
      <c r="D433" s="53" t="s">
        <v>2364</v>
      </c>
    </row>
    <row r="434" spans="1:4" x14ac:dyDescent="0.25">
      <c r="A434" s="53" t="s">
        <v>78</v>
      </c>
      <c r="B434" s="54" t="s">
        <v>1575</v>
      </c>
      <c r="C434" s="53" t="s">
        <v>1576</v>
      </c>
      <c r="D434" s="53" t="s">
        <v>1582</v>
      </c>
    </row>
    <row r="435" spans="1:4" x14ac:dyDescent="0.25">
      <c r="A435" s="53" t="s">
        <v>78</v>
      </c>
      <c r="B435" s="54" t="s">
        <v>1577</v>
      </c>
      <c r="C435" s="53" t="s">
        <v>1578</v>
      </c>
      <c r="D435" s="53" t="s">
        <v>2361</v>
      </c>
    </row>
    <row r="436" spans="1:4" x14ac:dyDescent="0.25">
      <c r="A436" s="53" t="s">
        <v>78</v>
      </c>
      <c r="B436" s="54" t="s">
        <v>1579</v>
      </c>
      <c r="C436" s="53" t="s">
        <v>1580</v>
      </c>
      <c r="D436" s="53" t="s">
        <v>1581</v>
      </c>
    </row>
    <row r="437" spans="1:4" x14ac:dyDescent="0.25">
      <c r="A437" s="53" t="s">
        <v>78</v>
      </c>
      <c r="B437" s="54" t="s">
        <v>1583</v>
      </c>
      <c r="C437" s="53" t="s">
        <v>1584</v>
      </c>
      <c r="D437" s="53" t="s">
        <v>2362</v>
      </c>
    </row>
    <row r="438" spans="1:4" x14ac:dyDescent="0.25">
      <c r="A438" s="53" t="s">
        <v>2351</v>
      </c>
      <c r="B438" s="54" t="s">
        <v>1188</v>
      </c>
      <c r="C438" s="53" t="s">
        <v>2352</v>
      </c>
      <c r="D438" s="53" t="s">
        <v>2353</v>
      </c>
    </row>
    <row r="439" spans="1:4" x14ac:dyDescent="0.25">
      <c r="A439" s="53" t="s">
        <v>394</v>
      </c>
      <c r="B439" s="54" t="s">
        <v>1815</v>
      </c>
      <c r="C439" s="53" t="s">
        <v>1816</v>
      </c>
      <c r="D439" s="53" t="s">
        <v>1812</v>
      </c>
    </row>
    <row r="440" spans="1:4" x14ac:dyDescent="0.25">
      <c r="A440" s="53" t="s">
        <v>1589</v>
      </c>
      <c r="B440" s="54" t="s">
        <v>1590</v>
      </c>
      <c r="C440" s="53" t="s">
        <v>2359</v>
      </c>
      <c r="D440" s="53" t="s">
        <v>2360</v>
      </c>
    </row>
    <row r="441" spans="1:4" x14ac:dyDescent="0.25">
      <c r="A441" s="53" t="s">
        <v>397</v>
      </c>
      <c r="B441" s="54" t="s">
        <v>398</v>
      </c>
      <c r="C441" s="53" t="s">
        <v>399</v>
      </c>
      <c r="D441" s="53" t="s">
        <v>963</v>
      </c>
    </row>
    <row r="442" spans="1:4" x14ac:dyDescent="0.25">
      <c r="A442" s="53" t="s">
        <v>397</v>
      </c>
      <c r="B442" s="54" t="s">
        <v>1597</v>
      </c>
      <c r="C442" s="53" t="s">
        <v>1598</v>
      </c>
      <c r="D442" s="53" t="s">
        <v>2356</v>
      </c>
    </row>
    <row r="443" spans="1:4" x14ac:dyDescent="0.25">
      <c r="A443" s="53" t="s">
        <v>397</v>
      </c>
      <c r="B443" s="54" t="s">
        <v>1817</v>
      </c>
      <c r="C443" s="53" t="s">
        <v>1818</v>
      </c>
      <c r="D443" s="53" t="s">
        <v>1812</v>
      </c>
    </row>
    <row r="444" spans="1:4" x14ac:dyDescent="0.25">
      <c r="A444" s="53" t="s">
        <v>397</v>
      </c>
      <c r="B444" s="54" t="s">
        <v>1935</v>
      </c>
      <c r="C444" s="53" t="s">
        <v>1937</v>
      </c>
      <c r="D444" s="57" t="s">
        <v>1945</v>
      </c>
    </row>
    <row r="445" spans="1:4" x14ac:dyDescent="0.25">
      <c r="A445" s="53" t="s">
        <v>1936</v>
      </c>
      <c r="B445" s="54" t="s">
        <v>1910</v>
      </c>
      <c r="C445" s="53" t="s">
        <v>1938</v>
      </c>
      <c r="D445" s="57" t="s">
        <v>1940</v>
      </c>
    </row>
    <row r="446" spans="1:4" x14ac:dyDescent="0.25">
      <c r="A446" s="53" t="s">
        <v>395</v>
      </c>
      <c r="B446" s="54" t="s">
        <v>1084</v>
      </c>
      <c r="C446" s="53" t="s">
        <v>396</v>
      </c>
      <c r="D446" s="53" t="s">
        <v>962</v>
      </c>
    </row>
    <row r="447" spans="1:4" x14ac:dyDescent="0.25">
      <c r="A447" s="53" t="s">
        <v>395</v>
      </c>
      <c r="B447" s="54" t="s">
        <v>2354</v>
      </c>
      <c r="C447" s="53" t="s">
        <v>2355</v>
      </c>
      <c r="D447" s="53" t="s">
        <v>2379</v>
      </c>
    </row>
    <row r="448" spans="1:4" x14ac:dyDescent="0.25">
      <c r="A448" s="53" t="s">
        <v>2375</v>
      </c>
      <c r="B448" s="54" t="s">
        <v>2376</v>
      </c>
      <c r="C448" s="53" t="s">
        <v>2377</v>
      </c>
      <c r="D448" s="53" t="s">
        <v>2378</v>
      </c>
    </row>
    <row r="449" spans="1:5" x14ac:dyDescent="0.25">
      <c r="A449" s="53" t="s">
        <v>1813</v>
      </c>
      <c r="B449" s="54" t="s">
        <v>1814</v>
      </c>
      <c r="C449" s="53" t="s">
        <v>1819</v>
      </c>
      <c r="D449" s="53" t="s">
        <v>1812</v>
      </c>
    </row>
    <row r="450" spans="1:5" x14ac:dyDescent="0.25">
      <c r="A450" s="53" t="s">
        <v>401</v>
      </c>
      <c r="B450" s="54" t="s">
        <v>1189</v>
      </c>
      <c r="C450" s="53" t="s">
        <v>2365</v>
      </c>
      <c r="D450" s="53" t="s">
        <v>2366</v>
      </c>
    </row>
    <row r="451" spans="1:5" x14ac:dyDescent="0.25">
      <c r="A451" s="53" t="s">
        <v>401</v>
      </c>
      <c r="B451" s="54" t="s">
        <v>1821</v>
      </c>
      <c r="C451" s="53" t="s">
        <v>1820</v>
      </c>
      <c r="D451" s="53" t="s">
        <v>1812</v>
      </c>
    </row>
    <row r="452" spans="1:5" x14ac:dyDescent="0.25">
      <c r="A452" s="53" t="s">
        <v>833</v>
      </c>
      <c r="B452" s="54" t="s">
        <v>1599</v>
      </c>
      <c r="C452" s="53" t="s">
        <v>1600</v>
      </c>
      <c r="D452" s="53" t="s">
        <v>2358</v>
      </c>
    </row>
    <row r="453" spans="1:5" x14ac:dyDescent="0.25">
      <c r="A453" s="53" t="s">
        <v>833</v>
      </c>
      <c r="B453" s="54" t="s">
        <v>1810</v>
      </c>
      <c r="C453" s="53" t="s">
        <v>1811</v>
      </c>
      <c r="D453" s="53" t="s">
        <v>1812</v>
      </c>
    </row>
    <row r="454" spans="1:5" x14ac:dyDescent="0.25">
      <c r="A454" s="53" t="s">
        <v>1603</v>
      </c>
      <c r="B454" s="54" t="s">
        <v>1604</v>
      </c>
      <c r="C454" s="53" t="s">
        <v>1605</v>
      </c>
      <c r="D454" s="53" t="s">
        <v>1606</v>
      </c>
    </row>
    <row r="455" spans="1:5" x14ac:dyDescent="0.25">
      <c r="A455" s="53" t="s">
        <v>1591</v>
      </c>
      <c r="B455" s="54" t="s">
        <v>1592</v>
      </c>
      <c r="C455" s="53" t="s">
        <v>1593</v>
      </c>
      <c r="D455" s="53" t="s">
        <v>1594</v>
      </c>
    </row>
    <row r="456" spans="1:5" x14ac:dyDescent="0.25">
      <c r="A456" s="53" t="s">
        <v>837</v>
      </c>
      <c r="B456" s="54" t="s">
        <v>1601</v>
      </c>
      <c r="C456" s="53" t="s">
        <v>1602</v>
      </c>
      <c r="D456" s="53" t="s">
        <v>2357</v>
      </c>
      <c r="E456" s="151"/>
    </row>
    <row r="457" spans="1:5" x14ac:dyDescent="0.25">
      <c r="A457" s="53" t="s">
        <v>837</v>
      </c>
      <c r="B457" s="54" t="s">
        <v>1822</v>
      </c>
      <c r="C457" s="53" t="s">
        <v>1823</v>
      </c>
      <c r="D457" s="53" t="s">
        <v>1812</v>
      </c>
    </row>
    <row r="458" spans="1:5" x14ac:dyDescent="0.25">
      <c r="A458" s="53" t="s">
        <v>403</v>
      </c>
      <c r="B458" s="54" t="s">
        <v>1190</v>
      </c>
      <c r="C458" s="53" t="s">
        <v>2367</v>
      </c>
      <c r="D458" s="53" t="s">
        <v>2368</v>
      </c>
    </row>
    <row r="459" spans="1:5" x14ac:dyDescent="0.25">
      <c r="A459" s="53" t="s">
        <v>403</v>
      </c>
      <c r="B459" s="54" t="s">
        <v>2371</v>
      </c>
      <c r="C459" s="53" t="s">
        <v>2369</v>
      </c>
      <c r="D459" s="53" t="s">
        <v>2370</v>
      </c>
    </row>
    <row r="460" spans="1:5" x14ac:dyDescent="0.25">
      <c r="A460" s="53" t="s">
        <v>403</v>
      </c>
      <c r="B460" s="54" t="s">
        <v>2372</v>
      </c>
      <c r="C460" s="53" t="s">
        <v>2373</v>
      </c>
      <c r="D460" s="53" t="s">
        <v>2374</v>
      </c>
    </row>
    <row r="461" spans="1:5" x14ac:dyDescent="0.25">
      <c r="A461" s="53" t="s">
        <v>78</v>
      </c>
      <c r="B461" s="54" t="s">
        <v>2451</v>
      </c>
      <c r="C461" s="53"/>
      <c r="D461" s="53"/>
    </row>
    <row r="462" spans="1:5" x14ac:dyDescent="0.25">
      <c r="A462" s="53" t="s">
        <v>78</v>
      </c>
      <c r="B462" s="54" t="s">
        <v>2452</v>
      </c>
      <c r="C462" s="53"/>
      <c r="D462" s="53"/>
    </row>
    <row r="463" spans="1:5" x14ac:dyDescent="0.25">
      <c r="A463" s="53" t="s">
        <v>403</v>
      </c>
      <c r="B463" s="54" t="s">
        <v>2453</v>
      </c>
      <c r="C463" s="53"/>
      <c r="D463" s="53"/>
    </row>
    <row r="464" spans="1:5" x14ac:dyDescent="0.25">
      <c r="A464" s="53" t="s">
        <v>2351</v>
      </c>
      <c r="B464" s="54" t="s">
        <v>2454</v>
      </c>
      <c r="C464" s="53"/>
      <c r="D464" s="53"/>
    </row>
    <row r="465" spans="1:5" x14ac:dyDescent="0.25">
      <c r="A465" s="53"/>
      <c r="B465" s="54"/>
      <c r="C465" s="53"/>
      <c r="D465" s="53"/>
    </row>
    <row r="466" spans="1:5" ht="28.5" x14ac:dyDescent="0.45">
      <c r="A466" s="38" t="s">
        <v>102</v>
      </c>
      <c r="B466" s="3"/>
      <c r="C466" s="23"/>
      <c r="D466" s="85" t="str">
        <f>COUNTA(A468:A470) &amp; " ПАРТНЕРА"</f>
        <v>2 ПАРТНЕРА</v>
      </c>
    </row>
    <row r="467" spans="1:5" x14ac:dyDescent="0.25">
      <c r="A467" s="18" t="s">
        <v>13</v>
      </c>
      <c r="B467" t="s">
        <v>14</v>
      </c>
      <c r="C467" s="18" t="s">
        <v>15</v>
      </c>
      <c r="D467" s="18" t="s">
        <v>16</v>
      </c>
    </row>
    <row r="468" spans="1:5" x14ac:dyDescent="0.25">
      <c r="A468" s="53" t="s">
        <v>91</v>
      </c>
      <c r="B468" s="54" t="s">
        <v>1138</v>
      </c>
      <c r="C468" s="53" t="s">
        <v>92</v>
      </c>
      <c r="D468" s="53" t="s">
        <v>404</v>
      </c>
    </row>
    <row r="469" spans="1:5" x14ac:dyDescent="0.25">
      <c r="A469" s="53" t="s">
        <v>91</v>
      </c>
      <c r="B469" s="54" t="s">
        <v>1607</v>
      </c>
      <c r="C469" s="53" t="s">
        <v>2350</v>
      </c>
      <c r="D469" s="53" t="s">
        <v>1608</v>
      </c>
    </row>
    <row r="471" spans="1:5" ht="28.5" x14ac:dyDescent="0.45">
      <c r="A471" s="49" t="s">
        <v>405</v>
      </c>
      <c r="B471" s="9"/>
      <c r="C471" s="28"/>
      <c r="D471" s="28"/>
      <c r="E471" s="28"/>
    </row>
    <row r="472" spans="1:5" ht="28.5" x14ac:dyDescent="0.45">
      <c r="A472" s="49" t="s">
        <v>98</v>
      </c>
      <c r="B472" s="9"/>
      <c r="C472" s="28"/>
      <c r="D472" s="28"/>
      <c r="E472" s="136" t="str">
        <f>COUNTA(A475:A492,A495:A508,A512:A526,A529:A530,A533:A534,A537:A539,A542:A548,A551:A552) &amp; " ПАРТНЕРОВ"</f>
        <v>56 ПАРТНЕРОВ</v>
      </c>
    </row>
    <row r="473" spans="1:5" ht="21" x14ac:dyDescent="0.35">
      <c r="A473" s="50" t="s">
        <v>18</v>
      </c>
      <c r="B473" s="10"/>
      <c r="C473" s="29"/>
      <c r="D473" s="29"/>
      <c r="E473" s="114" t="str">
        <f>COUNTA(Table31[Город / Населённый пункт]) &amp; " ПАРТНЕРОВ"</f>
        <v>18 ПАРТНЕРОВ</v>
      </c>
    </row>
    <row r="474" spans="1:5" x14ac:dyDescent="0.25">
      <c r="A474" s="30" t="s">
        <v>13</v>
      </c>
      <c r="B474" s="15" t="s">
        <v>14</v>
      </c>
      <c r="C474" s="30" t="s">
        <v>15</v>
      </c>
      <c r="D474" s="30" t="s">
        <v>16</v>
      </c>
      <c r="E474" s="30" t="s">
        <v>424</v>
      </c>
    </row>
    <row r="475" spans="1:5" x14ac:dyDescent="0.25">
      <c r="A475" s="53" t="s">
        <v>562</v>
      </c>
      <c r="B475" s="54" t="s">
        <v>1237</v>
      </c>
      <c r="C475" s="53" t="s">
        <v>563</v>
      </c>
      <c r="D475" s="57" t="s">
        <v>564</v>
      </c>
      <c r="E475" s="53" t="s">
        <v>566</v>
      </c>
    </row>
    <row r="476" spans="1:5" ht="30" x14ac:dyDescent="0.25">
      <c r="A476" s="53" t="s">
        <v>1685</v>
      </c>
      <c r="B476" s="54" t="s">
        <v>1686</v>
      </c>
      <c r="C476" s="53" t="s">
        <v>1687</v>
      </c>
      <c r="D476" s="57" t="s">
        <v>1688</v>
      </c>
      <c r="E476" s="53" t="s">
        <v>470</v>
      </c>
    </row>
    <row r="477" spans="1:5" x14ac:dyDescent="0.25">
      <c r="A477" s="53" t="s">
        <v>1011</v>
      </c>
      <c r="B477" s="54" t="s">
        <v>581</v>
      </c>
      <c r="C477" s="53" t="s">
        <v>1012</v>
      </c>
      <c r="D477" s="57" t="s">
        <v>582</v>
      </c>
      <c r="E477" s="53" t="s">
        <v>448</v>
      </c>
    </row>
    <row r="478" spans="1:5" x14ac:dyDescent="0.25">
      <c r="A478" s="53" t="s">
        <v>602</v>
      </c>
      <c r="B478" s="54" t="s">
        <v>1240</v>
      </c>
      <c r="C478" s="53" t="s">
        <v>1383</v>
      </c>
      <c r="D478" s="57" t="s">
        <v>1468</v>
      </c>
      <c r="E478" s="53" t="s">
        <v>566</v>
      </c>
    </row>
    <row r="479" spans="1:5" x14ac:dyDescent="0.25">
      <c r="A479" s="53" t="s">
        <v>143</v>
      </c>
      <c r="B479" s="54" t="s">
        <v>1242</v>
      </c>
      <c r="C479" s="53" t="s">
        <v>571</v>
      </c>
      <c r="D479" s="57" t="s">
        <v>572</v>
      </c>
      <c r="E479" s="53" t="s">
        <v>573</v>
      </c>
    </row>
    <row r="480" spans="1:5" x14ac:dyDescent="0.25">
      <c r="A480" s="53" t="s">
        <v>0</v>
      </c>
      <c r="B480" s="54" t="s">
        <v>2201</v>
      </c>
      <c r="C480" s="53" t="s">
        <v>1373</v>
      </c>
      <c r="D480" s="57" t="s">
        <v>406</v>
      </c>
      <c r="E480" s="53" t="s">
        <v>407</v>
      </c>
    </row>
    <row r="481" spans="1:5" ht="30" x14ac:dyDescent="0.25">
      <c r="A481" s="53" t="s">
        <v>118</v>
      </c>
      <c r="B481" s="54" t="s">
        <v>1111</v>
      </c>
      <c r="C481" s="53" t="s">
        <v>119</v>
      </c>
      <c r="D481" s="57" t="s">
        <v>4</v>
      </c>
      <c r="E481" s="53" t="s">
        <v>408</v>
      </c>
    </row>
    <row r="482" spans="1:5" ht="30" x14ac:dyDescent="0.25">
      <c r="A482" s="53" t="s">
        <v>120</v>
      </c>
      <c r="B482" s="54" t="s">
        <v>1191</v>
      </c>
      <c r="C482" s="53" t="s">
        <v>1374</v>
      </c>
      <c r="D482" s="57" t="s">
        <v>419</v>
      </c>
      <c r="E482" s="53" t="s">
        <v>1514</v>
      </c>
    </row>
    <row r="483" spans="1:5" x14ac:dyDescent="0.25">
      <c r="A483" s="53" t="s">
        <v>410</v>
      </c>
      <c r="B483" s="54" t="s">
        <v>1192</v>
      </c>
      <c r="C483" s="53" t="s">
        <v>411</v>
      </c>
      <c r="D483" s="57" t="s">
        <v>412</v>
      </c>
      <c r="E483" s="53" t="s">
        <v>1665</v>
      </c>
    </row>
    <row r="484" spans="1:5" ht="30" x14ac:dyDescent="0.25">
      <c r="A484" s="53" t="s">
        <v>413</v>
      </c>
      <c r="B484" s="54" t="s">
        <v>1193</v>
      </c>
      <c r="C484" s="53" t="s">
        <v>414</v>
      </c>
      <c r="D484" s="57" t="s">
        <v>415</v>
      </c>
      <c r="E484" s="53" t="s">
        <v>1416</v>
      </c>
    </row>
    <row r="485" spans="1:5" ht="30" x14ac:dyDescent="0.25">
      <c r="A485" s="53" t="s">
        <v>421</v>
      </c>
      <c r="B485" s="54" t="s">
        <v>1194</v>
      </c>
      <c r="C485" s="53" t="s">
        <v>422</v>
      </c>
      <c r="D485" s="57" t="s">
        <v>423</v>
      </c>
      <c r="E485" s="53" t="s">
        <v>1415</v>
      </c>
    </row>
    <row r="486" spans="1:5" x14ac:dyDescent="0.25">
      <c r="A486" s="53" t="s">
        <v>125</v>
      </c>
      <c r="B486" s="54" t="s">
        <v>2552</v>
      </c>
      <c r="C486" s="133" t="s">
        <v>1992</v>
      </c>
      <c r="D486" s="57" t="s">
        <v>1993</v>
      </c>
      <c r="E486" s="53" t="s">
        <v>1508</v>
      </c>
    </row>
    <row r="487" spans="1:5" x14ac:dyDescent="0.25">
      <c r="A487" s="53" t="s">
        <v>142</v>
      </c>
      <c r="B487" s="54" t="s">
        <v>1195</v>
      </c>
      <c r="C487" s="53" t="s">
        <v>1375</v>
      </c>
      <c r="D487" s="57" t="s">
        <v>420</v>
      </c>
      <c r="E487" s="53" t="s">
        <v>1513</v>
      </c>
    </row>
    <row r="488" spans="1:5" ht="30" x14ac:dyDescent="0.25">
      <c r="A488" s="53" t="s">
        <v>153</v>
      </c>
      <c r="B488" s="54" t="s">
        <v>2103</v>
      </c>
      <c r="C488" s="53" t="s">
        <v>1639</v>
      </c>
      <c r="D488" s="57" t="s">
        <v>1547</v>
      </c>
      <c r="E488" s="53" t="s">
        <v>1548</v>
      </c>
    </row>
    <row r="489" spans="1:5" ht="45" x14ac:dyDescent="0.25">
      <c r="A489" s="53" t="s">
        <v>416</v>
      </c>
      <c r="B489" s="54" t="s">
        <v>1196</v>
      </c>
      <c r="C489" s="53" t="s">
        <v>417</v>
      </c>
      <c r="D489" s="57" t="s">
        <v>418</v>
      </c>
      <c r="E489" s="53" t="s">
        <v>1416</v>
      </c>
    </row>
    <row r="490" spans="1:5" x14ac:dyDescent="0.25">
      <c r="A490" s="53" t="s">
        <v>577</v>
      </c>
      <c r="B490" s="54" t="s">
        <v>1256</v>
      </c>
      <c r="C490" s="53" t="s">
        <v>578</v>
      </c>
      <c r="D490" s="57" t="s">
        <v>579</v>
      </c>
      <c r="E490" s="53" t="s">
        <v>573</v>
      </c>
    </row>
    <row r="491" spans="1:5" x14ac:dyDescent="0.25">
      <c r="A491" s="53" t="s">
        <v>19</v>
      </c>
      <c r="B491" s="54" t="s">
        <v>1197</v>
      </c>
      <c r="C491" s="53" t="s">
        <v>1376</v>
      </c>
      <c r="D491" s="57" t="s">
        <v>558</v>
      </c>
      <c r="E491" s="53" t="s">
        <v>1512</v>
      </c>
    </row>
    <row r="492" spans="1:5" x14ac:dyDescent="0.25">
      <c r="A492" s="53" t="s">
        <v>144</v>
      </c>
      <c r="B492" s="54" t="s">
        <v>1198</v>
      </c>
      <c r="C492" s="53" t="s">
        <v>583</v>
      </c>
      <c r="D492" s="57" t="s">
        <v>584</v>
      </c>
      <c r="E492" s="53" t="s">
        <v>1504</v>
      </c>
    </row>
    <row r="493" spans="1:5" ht="21" x14ac:dyDescent="0.35">
      <c r="A493" s="50" t="s">
        <v>27</v>
      </c>
      <c r="B493" s="10"/>
      <c r="C493" s="29"/>
      <c r="D493" s="29"/>
      <c r="E493" s="114" t="str">
        <f>COUNTA(Table32[Город / Населённый пункт]) &amp; " ПАРТНЕРОВ"</f>
        <v>14 ПАРТНЕРОВ</v>
      </c>
    </row>
    <row r="494" spans="1:5" x14ac:dyDescent="0.25">
      <c r="A494" s="30" t="s">
        <v>13</v>
      </c>
      <c r="B494" s="15" t="s">
        <v>14</v>
      </c>
      <c r="C494" s="30" t="s">
        <v>15</v>
      </c>
      <c r="D494" s="30" t="s">
        <v>16</v>
      </c>
      <c r="E494" s="30" t="s">
        <v>424</v>
      </c>
    </row>
    <row r="495" spans="1:5" x14ac:dyDescent="0.25">
      <c r="A495" s="120" t="s">
        <v>634</v>
      </c>
      <c r="B495" s="54" t="s">
        <v>1258</v>
      </c>
      <c r="C495" s="53" t="s">
        <v>971</v>
      </c>
      <c r="D495" s="83" t="s">
        <v>972</v>
      </c>
      <c r="E495" s="53" t="s">
        <v>973</v>
      </c>
    </row>
    <row r="496" spans="1:5" x14ac:dyDescent="0.25">
      <c r="A496" s="53" t="s">
        <v>202</v>
      </c>
      <c r="B496" s="54" t="s">
        <v>1083</v>
      </c>
      <c r="C496" s="53" t="s">
        <v>439</v>
      </c>
      <c r="D496" s="53" t="s">
        <v>440</v>
      </c>
      <c r="E496" s="53" t="s">
        <v>441</v>
      </c>
    </row>
    <row r="497" spans="1:5" ht="30" x14ac:dyDescent="0.25">
      <c r="A497" s="53" t="s">
        <v>168</v>
      </c>
      <c r="B497" s="54" t="s">
        <v>1199</v>
      </c>
      <c r="C497" s="53" t="s">
        <v>443</v>
      </c>
      <c r="D497" s="53" t="s">
        <v>444</v>
      </c>
      <c r="E497" s="53" t="s">
        <v>445</v>
      </c>
    </row>
    <row r="498" spans="1:5" x14ac:dyDescent="0.25">
      <c r="A498" s="53" t="s">
        <v>168</v>
      </c>
      <c r="B498" s="54" t="s">
        <v>1200</v>
      </c>
      <c r="C498" s="53" t="s">
        <v>1050</v>
      </c>
      <c r="D498" s="83" t="s">
        <v>1463</v>
      </c>
      <c r="E498" s="53" t="s">
        <v>433</v>
      </c>
    </row>
    <row r="499" spans="1:5" ht="30" x14ac:dyDescent="0.25">
      <c r="A499" s="53" t="s">
        <v>26</v>
      </c>
      <c r="B499" s="54" t="s">
        <v>1201</v>
      </c>
      <c r="C499" s="53" t="s">
        <v>183</v>
      </c>
      <c r="D499" s="83" t="s">
        <v>1005</v>
      </c>
      <c r="E499" s="53" t="s">
        <v>430</v>
      </c>
    </row>
    <row r="500" spans="1:5" ht="30" x14ac:dyDescent="0.25">
      <c r="A500" s="53" t="s">
        <v>437</v>
      </c>
      <c r="B500" s="54" t="s">
        <v>1202</v>
      </c>
      <c r="C500" s="53" t="s">
        <v>1051</v>
      </c>
      <c r="D500" s="53" t="s">
        <v>438</v>
      </c>
      <c r="E500" s="53" t="s">
        <v>433</v>
      </c>
    </row>
    <row r="501" spans="1:5" ht="30" x14ac:dyDescent="0.25">
      <c r="A501" s="53" t="s">
        <v>186</v>
      </c>
      <c r="B501" s="54" t="s">
        <v>1617</v>
      </c>
      <c r="C501" s="53" t="s">
        <v>187</v>
      </c>
      <c r="D501" s="53" t="s">
        <v>188</v>
      </c>
      <c r="E501" s="53" t="s">
        <v>445</v>
      </c>
    </row>
    <row r="502" spans="1:5" x14ac:dyDescent="0.25">
      <c r="A502" s="53" t="s">
        <v>185</v>
      </c>
      <c r="B502" s="54" t="s">
        <v>1203</v>
      </c>
      <c r="C502" s="53" t="s">
        <v>1377</v>
      </c>
      <c r="D502" s="53" t="s">
        <v>442</v>
      </c>
      <c r="E502" s="53" t="s">
        <v>608</v>
      </c>
    </row>
    <row r="503" spans="1:5" x14ac:dyDescent="0.25">
      <c r="A503" s="53" t="s">
        <v>20</v>
      </c>
      <c r="B503" s="54" t="s">
        <v>1204</v>
      </c>
      <c r="C503" s="53" t="s">
        <v>431</v>
      </c>
      <c r="D503" s="53" t="s">
        <v>432</v>
      </c>
      <c r="E503" s="53" t="s">
        <v>433</v>
      </c>
    </row>
    <row r="504" spans="1:5" x14ac:dyDescent="0.25">
      <c r="A504" s="53" t="s">
        <v>20</v>
      </c>
      <c r="B504" s="54" t="s">
        <v>1205</v>
      </c>
      <c r="C504" s="53" t="s">
        <v>434</v>
      </c>
      <c r="D504" s="53" t="s">
        <v>435</v>
      </c>
      <c r="E504" s="53" t="s">
        <v>436</v>
      </c>
    </row>
    <row r="505" spans="1:5" x14ac:dyDescent="0.25">
      <c r="A505" s="53" t="s">
        <v>20</v>
      </c>
      <c r="B505" s="54" t="s">
        <v>1206</v>
      </c>
      <c r="C505" s="53" t="s">
        <v>425</v>
      </c>
      <c r="D505" s="53" t="s">
        <v>426</v>
      </c>
      <c r="E505" s="53" t="s">
        <v>427</v>
      </c>
    </row>
    <row r="506" spans="1:5" x14ac:dyDescent="0.25">
      <c r="A506" s="53" t="s">
        <v>20</v>
      </c>
      <c r="B506" s="54" t="s">
        <v>1207</v>
      </c>
      <c r="C506" s="53" t="s">
        <v>428</v>
      </c>
      <c r="D506" s="53" t="s">
        <v>429</v>
      </c>
      <c r="E506" s="53" t="s">
        <v>430</v>
      </c>
    </row>
    <row r="507" spans="1:5" x14ac:dyDescent="0.25">
      <c r="A507" s="53" t="s">
        <v>20</v>
      </c>
      <c r="B507" s="54" t="s">
        <v>1760</v>
      </c>
      <c r="C507" s="53" t="s">
        <v>1761</v>
      </c>
      <c r="D507" s="83" t="s">
        <v>1762</v>
      </c>
      <c r="E507" s="53" t="s">
        <v>2008</v>
      </c>
    </row>
    <row r="508" spans="1:5" ht="30" x14ac:dyDescent="0.25">
      <c r="A508" s="53" t="s">
        <v>1763</v>
      </c>
      <c r="B508" s="54" t="s">
        <v>2061</v>
      </c>
      <c r="C508" s="53" t="s">
        <v>1764</v>
      </c>
      <c r="D508" s="83" t="s">
        <v>1765</v>
      </c>
      <c r="E508" s="53" t="s">
        <v>608</v>
      </c>
    </row>
    <row r="509" spans="1:5" x14ac:dyDescent="0.25">
      <c r="A509" s="53"/>
      <c r="B509" s="54"/>
      <c r="C509" s="53"/>
      <c r="D509" s="53"/>
      <c r="E509" s="53"/>
    </row>
    <row r="510" spans="1:5" ht="21" x14ac:dyDescent="0.35">
      <c r="A510" s="50" t="s">
        <v>34</v>
      </c>
      <c r="B510" s="10"/>
      <c r="C510" s="29"/>
      <c r="D510" s="29"/>
      <c r="E510" s="114" t="str">
        <f>COUNTA(Table38[Город / Населённый пункт]) &amp; " ПАРТНЕРОВ"</f>
        <v>12 ПАРТНЕРОВ</v>
      </c>
    </row>
    <row r="511" spans="1:5" x14ac:dyDescent="0.25">
      <c r="A511" s="30" t="s">
        <v>13</v>
      </c>
      <c r="B511" s="15" t="s">
        <v>14</v>
      </c>
      <c r="C511" s="30" t="s">
        <v>15</v>
      </c>
      <c r="D511" s="30" t="s">
        <v>16</v>
      </c>
      <c r="E511" s="30" t="s">
        <v>424</v>
      </c>
    </row>
    <row r="512" spans="1:5" ht="30" x14ac:dyDescent="0.25">
      <c r="A512" s="53" t="s">
        <v>35</v>
      </c>
      <c r="B512" s="54" t="s">
        <v>1208</v>
      </c>
      <c r="C512" s="53" t="s">
        <v>454</v>
      </c>
      <c r="D512" s="53" t="s">
        <v>455</v>
      </c>
      <c r="E512" s="53" t="s">
        <v>448</v>
      </c>
    </row>
    <row r="513" spans="1:5" ht="30" x14ac:dyDescent="0.25">
      <c r="A513" s="53" t="s">
        <v>35</v>
      </c>
      <c r="B513" s="54" t="s">
        <v>1291</v>
      </c>
      <c r="C513" s="53" t="s">
        <v>1678</v>
      </c>
      <c r="D513" s="53" t="s">
        <v>1679</v>
      </c>
      <c r="E513" s="53" t="s">
        <v>1872</v>
      </c>
    </row>
    <row r="514" spans="1:5" x14ac:dyDescent="0.25">
      <c r="A514" s="53" t="s">
        <v>35</v>
      </c>
      <c r="B514" s="54" t="s">
        <v>1628</v>
      </c>
      <c r="C514" s="53" t="s">
        <v>1629</v>
      </c>
      <c r="D514" s="57" t="s">
        <v>1630</v>
      </c>
      <c r="E514" s="53" t="s">
        <v>1733</v>
      </c>
    </row>
    <row r="515" spans="1:5" ht="30" x14ac:dyDescent="0.25">
      <c r="A515" s="53" t="s">
        <v>446</v>
      </c>
      <c r="B515" s="54" t="s">
        <v>1209</v>
      </c>
      <c r="C515" s="53" t="s">
        <v>1378</v>
      </c>
      <c r="D515" s="53" t="s">
        <v>447</v>
      </c>
      <c r="E515" s="53" t="s">
        <v>2126</v>
      </c>
    </row>
    <row r="516" spans="1:5" x14ac:dyDescent="0.25">
      <c r="A516" s="53" t="s">
        <v>258</v>
      </c>
      <c r="B516" s="54" t="s">
        <v>1182</v>
      </c>
      <c r="C516" s="53" t="s">
        <v>1867</v>
      </c>
      <c r="D516" s="57" t="s">
        <v>1868</v>
      </c>
      <c r="E516" s="53" t="s">
        <v>1016</v>
      </c>
    </row>
    <row r="517" spans="1:5" ht="30" x14ac:dyDescent="0.25">
      <c r="A517" s="53" t="s">
        <v>258</v>
      </c>
      <c r="B517" s="54" t="s">
        <v>2299</v>
      </c>
      <c r="C517" s="53" t="s">
        <v>2042</v>
      </c>
      <c r="D517" s="160" t="s">
        <v>2043</v>
      </c>
      <c r="E517" s="53" t="s">
        <v>1733</v>
      </c>
    </row>
    <row r="518" spans="1:5" x14ac:dyDescent="0.25">
      <c r="A518" s="53" t="s">
        <v>266</v>
      </c>
      <c r="B518" s="54" t="s">
        <v>1210</v>
      </c>
      <c r="C518" s="53" t="s">
        <v>449</v>
      </c>
      <c r="D518" s="53" t="s">
        <v>450</v>
      </c>
      <c r="E518" s="53" t="s">
        <v>451</v>
      </c>
    </row>
    <row r="519" spans="1:5" x14ac:dyDescent="0.25">
      <c r="A519" s="53" t="s">
        <v>273</v>
      </c>
      <c r="B519" s="54" t="s">
        <v>1165</v>
      </c>
      <c r="C519" s="53" t="s">
        <v>703</v>
      </c>
      <c r="D519" s="53" t="s">
        <v>704</v>
      </c>
      <c r="E519" s="53" t="s">
        <v>517</v>
      </c>
    </row>
    <row r="520" spans="1:5" ht="30" x14ac:dyDescent="0.25">
      <c r="A520" s="53" t="s">
        <v>456</v>
      </c>
      <c r="B520" s="54" t="s">
        <v>1211</v>
      </c>
      <c r="C520" s="53" t="s">
        <v>457</v>
      </c>
      <c r="D520" s="53" t="s">
        <v>458</v>
      </c>
      <c r="E520" s="53" t="s">
        <v>448</v>
      </c>
    </row>
    <row r="521" spans="1:5" ht="30" x14ac:dyDescent="0.25">
      <c r="A521" s="53" t="s">
        <v>729</v>
      </c>
      <c r="B521" s="54" t="s">
        <v>1303</v>
      </c>
      <c r="C521" s="53" t="s">
        <v>730</v>
      </c>
      <c r="D521" s="57" t="s">
        <v>731</v>
      </c>
      <c r="E521" s="53" t="s">
        <v>1876</v>
      </c>
    </row>
    <row r="522" spans="1:5" x14ac:dyDescent="0.25">
      <c r="A522" s="53" t="s">
        <v>452</v>
      </c>
      <c r="B522" s="54" t="s">
        <v>1869</v>
      </c>
      <c r="C522" s="53" t="s">
        <v>1379</v>
      </c>
      <c r="D522" s="53" t="s">
        <v>453</v>
      </c>
      <c r="E522" s="53" t="s">
        <v>448</v>
      </c>
    </row>
    <row r="523" spans="1:5" x14ac:dyDescent="0.25">
      <c r="A523" s="53" t="s">
        <v>253</v>
      </c>
      <c r="B523" s="54" t="s">
        <v>1212</v>
      </c>
      <c r="C523" s="53" t="s">
        <v>269</v>
      </c>
      <c r="D523" s="53" t="s">
        <v>270</v>
      </c>
      <c r="E523" s="53" t="s">
        <v>448</v>
      </c>
    </row>
    <row r="525" spans="1:5" x14ac:dyDescent="0.25">
      <c r="A525" s="53"/>
      <c r="B525" s="54"/>
      <c r="C525" s="53"/>
      <c r="D525" s="53"/>
      <c r="E525" s="53"/>
    </row>
    <row r="526" spans="1:5" x14ac:dyDescent="0.25">
      <c r="A526" s="53"/>
      <c r="B526" s="54"/>
      <c r="C526" s="53"/>
      <c r="D526" s="53"/>
      <c r="E526" s="53"/>
    </row>
    <row r="527" spans="1:5" ht="21" x14ac:dyDescent="0.35">
      <c r="A527" s="50" t="s">
        <v>233</v>
      </c>
      <c r="B527" s="10"/>
      <c r="C527" s="29"/>
      <c r="D527" s="29"/>
      <c r="E527" s="114" t="str">
        <f>COUNTA(A529:A530) &amp; " ПАРТНЕР"</f>
        <v>1 ПАРТНЕР</v>
      </c>
    </row>
    <row r="528" spans="1:5" x14ac:dyDescent="0.25">
      <c r="A528" s="30" t="s">
        <v>13</v>
      </c>
      <c r="B528" s="15" t="s">
        <v>14</v>
      </c>
      <c r="C528" s="30" t="s">
        <v>15</v>
      </c>
      <c r="D528" s="30" t="s">
        <v>16</v>
      </c>
      <c r="E528" s="30" t="s">
        <v>424</v>
      </c>
    </row>
    <row r="529" spans="1:5" x14ac:dyDescent="0.25">
      <c r="A529" s="53" t="s">
        <v>225</v>
      </c>
      <c r="B529" s="54" t="s">
        <v>1213</v>
      </c>
      <c r="C529" s="53" t="s">
        <v>459</v>
      </c>
      <c r="D529" s="53" t="s">
        <v>460</v>
      </c>
      <c r="E529" s="53" t="s">
        <v>1692</v>
      </c>
    </row>
    <row r="530" spans="1:5" x14ac:dyDescent="0.25">
      <c r="A530" s="53"/>
      <c r="B530" s="54"/>
      <c r="C530" s="53"/>
      <c r="D530" s="53"/>
      <c r="E530" s="53"/>
    </row>
    <row r="531" spans="1:5" ht="21" x14ac:dyDescent="0.35">
      <c r="A531" s="50" t="s">
        <v>28</v>
      </c>
      <c r="B531" s="10"/>
      <c r="C531" s="29"/>
      <c r="D531" s="29"/>
      <c r="E531" s="114" t="str">
        <f>COUNTA(A533:A534) &amp; " ПАРТНЕР"</f>
        <v>1 ПАРТНЕР</v>
      </c>
    </row>
    <row r="532" spans="1:5" x14ac:dyDescent="0.25">
      <c r="A532" s="30" t="s">
        <v>13</v>
      </c>
      <c r="B532" s="15" t="s">
        <v>14</v>
      </c>
      <c r="C532" s="30" t="s">
        <v>15</v>
      </c>
      <c r="D532" s="30" t="s">
        <v>16</v>
      </c>
      <c r="E532" s="30" t="s">
        <v>424</v>
      </c>
    </row>
    <row r="533" spans="1:5" ht="30" x14ac:dyDescent="0.25">
      <c r="A533" s="53" t="s">
        <v>461</v>
      </c>
      <c r="B533" s="54" t="s">
        <v>1214</v>
      </c>
      <c r="C533" s="53" t="s">
        <v>462</v>
      </c>
      <c r="D533" s="53" t="s">
        <v>463</v>
      </c>
      <c r="E533" s="53" t="s">
        <v>1995</v>
      </c>
    </row>
    <row r="534" spans="1:5" x14ac:dyDescent="0.25">
      <c r="A534" s="53"/>
      <c r="B534" s="54"/>
      <c r="C534" s="53"/>
      <c r="D534" s="53"/>
      <c r="E534" s="53"/>
    </row>
    <row r="535" spans="1:5" ht="21" x14ac:dyDescent="0.35">
      <c r="A535" s="50" t="s">
        <v>40</v>
      </c>
      <c r="B535" s="10"/>
      <c r="C535" s="29"/>
      <c r="D535" s="29"/>
      <c r="E535" s="114" t="str">
        <f>COUNTA(A537:A539) &amp; " ПАРТНЕРА"</f>
        <v>2 ПАРТНЕРА</v>
      </c>
    </row>
    <row r="536" spans="1:5" x14ac:dyDescent="0.25">
      <c r="A536" s="30" t="s">
        <v>13</v>
      </c>
      <c r="B536" s="15" t="s">
        <v>14</v>
      </c>
      <c r="C536" s="30" t="s">
        <v>15</v>
      </c>
      <c r="D536" s="30" t="s">
        <v>16</v>
      </c>
      <c r="E536" s="30" t="s">
        <v>424</v>
      </c>
    </row>
    <row r="537" spans="1:5" x14ac:dyDescent="0.25">
      <c r="A537" s="53" t="s">
        <v>465</v>
      </c>
      <c r="B537" s="54" t="s">
        <v>1215</v>
      </c>
      <c r="C537" s="53" t="s">
        <v>1052</v>
      </c>
      <c r="D537" s="53" t="s">
        <v>466</v>
      </c>
      <c r="E537" s="53" t="s">
        <v>441</v>
      </c>
    </row>
    <row r="538" spans="1:5" ht="30" x14ac:dyDescent="0.25">
      <c r="A538" s="53" t="s">
        <v>292</v>
      </c>
      <c r="B538" s="54" t="s">
        <v>1121</v>
      </c>
      <c r="C538" s="53" t="s">
        <v>467</v>
      </c>
      <c r="D538" s="57" t="s">
        <v>1464</v>
      </c>
      <c r="E538" s="53" t="s">
        <v>441</v>
      </c>
    </row>
    <row r="539" spans="1:5" x14ac:dyDescent="0.25">
      <c r="A539" s="53"/>
      <c r="B539" s="54"/>
      <c r="C539" s="53"/>
      <c r="D539" s="53"/>
      <c r="E539" s="53"/>
    </row>
    <row r="540" spans="1:5" ht="21" x14ac:dyDescent="0.35">
      <c r="A540" s="50" t="s">
        <v>43</v>
      </c>
      <c r="B540" s="10"/>
      <c r="C540" s="29"/>
      <c r="D540" s="29"/>
      <c r="E540" s="114" t="str">
        <f>COUNTA(Table34[Город / Населённый пункт]) &amp; " ПАРТНЕРА"</f>
        <v>6 ПАРТНЕРА</v>
      </c>
    </row>
    <row r="541" spans="1:5" x14ac:dyDescent="0.25">
      <c r="A541" s="30" t="s">
        <v>13</v>
      </c>
      <c r="B541" s="15" t="s">
        <v>14</v>
      </c>
      <c r="C541" s="30" t="s">
        <v>15</v>
      </c>
      <c r="D541" s="30" t="s">
        <v>16</v>
      </c>
      <c r="E541" s="30" t="s">
        <v>424</v>
      </c>
    </row>
    <row r="542" spans="1:5" x14ac:dyDescent="0.25">
      <c r="A542" s="53" t="s">
        <v>319</v>
      </c>
      <c r="B542" s="54" t="s">
        <v>1216</v>
      </c>
      <c r="C542" s="53" t="s">
        <v>320</v>
      </c>
      <c r="D542" s="57" t="s">
        <v>469</v>
      </c>
      <c r="E542" s="53" t="s">
        <v>470</v>
      </c>
    </row>
    <row r="543" spans="1:5" x14ac:dyDescent="0.25">
      <c r="A543" s="53" t="s">
        <v>44</v>
      </c>
      <c r="B543" s="54" t="s">
        <v>1123</v>
      </c>
      <c r="C543" s="53" t="s">
        <v>468</v>
      </c>
      <c r="D543" s="57" t="s">
        <v>2252</v>
      </c>
      <c r="E543" s="53" t="s">
        <v>441</v>
      </c>
    </row>
    <row r="544" spans="1:5" x14ac:dyDescent="0.25">
      <c r="A544" s="53" t="s">
        <v>325</v>
      </c>
      <c r="B544" s="54" t="s">
        <v>1175</v>
      </c>
      <c r="C544" s="53" t="s">
        <v>1019</v>
      </c>
      <c r="D544" s="57" t="s">
        <v>1020</v>
      </c>
      <c r="E544" s="53" t="s">
        <v>1511</v>
      </c>
    </row>
    <row r="545" spans="1:5" x14ac:dyDescent="0.25">
      <c r="A545" s="53" t="s">
        <v>306</v>
      </c>
      <c r="B545" s="53" t="s">
        <v>2563</v>
      </c>
      <c r="C545" s="53" t="s">
        <v>760</v>
      </c>
      <c r="D545" s="53" t="s">
        <v>1842</v>
      </c>
      <c r="E545" s="53" t="s">
        <v>1718</v>
      </c>
    </row>
    <row r="546" spans="1:5" x14ac:dyDescent="0.25">
      <c r="A546" s="53" t="s">
        <v>46</v>
      </c>
      <c r="B546" s="53" t="s">
        <v>1715</v>
      </c>
      <c r="C546" s="53" t="s">
        <v>1716</v>
      </c>
      <c r="D546" s="53" t="s">
        <v>1717</v>
      </c>
      <c r="E546" s="53" t="s">
        <v>1718</v>
      </c>
    </row>
    <row r="547" spans="1:5" x14ac:dyDescent="0.25">
      <c r="A547" s="53" t="s">
        <v>310</v>
      </c>
      <c r="B547" s="53" t="s">
        <v>1785</v>
      </c>
      <c r="C547" s="53" t="s">
        <v>1786</v>
      </c>
      <c r="D547" s="53" t="s">
        <v>1787</v>
      </c>
      <c r="E547" s="53" t="s">
        <v>1718</v>
      </c>
    </row>
    <row r="548" spans="1:5" x14ac:dyDescent="0.25">
      <c r="A548" s="53"/>
      <c r="B548" s="54"/>
      <c r="C548" s="53"/>
      <c r="D548" s="53"/>
      <c r="E548" s="53"/>
    </row>
    <row r="549" spans="1:5" ht="21" x14ac:dyDescent="0.35">
      <c r="A549" s="50" t="s">
        <v>48</v>
      </c>
      <c r="B549" s="10"/>
      <c r="C549" s="29"/>
      <c r="D549" s="29"/>
      <c r="E549" s="114" t="str">
        <f>COUNTA(Table33[Город / Населённый пункт]) &amp; " ПАРТНЕР"</f>
        <v>2 ПАРТНЕР</v>
      </c>
    </row>
    <row r="550" spans="1:5" x14ac:dyDescent="0.25">
      <c r="A550" s="30" t="s">
        <v>13</v>
      </c>
      <c r="B550" s="15" t="s">
        <v>14</v>
      </c>
      <c r="C550" s="30" t="s">
        <v>15</v>
      </c>
      <c r="D550" s="30" t="s">
        <v>16</v>
      </c>
      <c r="E550" s="30" t="s">
        <v>424</v>
      </c>
    </row>
    <row r="551" spans="1:5" x14ac:dyDescent="0.25">
      <c r="A551" s="53" t="s">
        <v>50</v>
      </c>
      <c r="B551" s="54" t="s">
        <v>471</v>
      </c>
      <c r="C551" s="53" t="s">
        <v>472</v>
      </c>
      <c r="D551" s="53" t="s">
        <v>473</v>
      </c>
      <c r="E551" s="53" t="s">
        <v>441</v>
      </c>
    </row>
    <row r="552" spans="1:5" x14ac:dyDescent="0.25">
      <c r="A552" s="53" t="s">
        <v>336</v>
      </c>
      <c r="B552" s="54" t="s">
        <v>1247</v>
      </c>
      <c r="C552" s="53" t="s">
        <v>782</v>
      </c>
      <c r="D552" s="57" t="s">
        <v>783</v>
      </c>
      <c r="E552" s="53" t="s">
        <v>470</v>
      </c>
    </row>
    <row r="553" spans="1:5" x14ac:dyDescent="0.25">
      <c r="A553" s="53"/>
      <c r="B553" s="54"/>
      <c r="C553" s="53"/>
      <c r="D553" s="57"/>
      <c r="E553" s="53"/>
    </row>
    <row r="554" spans="1:5" ht="28.5" x14ac:dyDescent="0.45">
      <c r="A554" s="43" t="s">
        <v>99</v>
      </c>
      <c r="B554" s="9"/>
      <c r="C554" s="28"/>
      <c r="D554" s="28"/>
      <c r="E554" s="43" t="str">
        <f>COUNTA(Table39[Город / Населённый пункт]) &amp; " ПАРТНЕРОВ"</f>
        <v>17 ПАРТНЕРОВ</v>
      </c>
    </row>
    <row r="555" spans="1:5" x14ac:dyDescent="0.25">
      <c r="A555" s="31" t="s">
        <v>13</v>
      </c>
      <c r="B555" s="16" t="s">
        <v>14</v>
      </c>
      <c r="C555" s="31" t="s">
        <v>15</v>
      </c>
      <c r="D555" s="31" t="s">
        <v>16</v>
      </c>
      <c r="E555" s="31" t="s">
        <v>424</v>
      </c>
    </row>
    <row r="556" spans="1:5" ht="30" x14ac:dyDescent="0.25">
      <c r="A556" s="53" t="s">
        <v>485</v>
      </c>
      <c r="B556" s="54" t="s">
        <v>1217</v>
      </c>
      <c r="C556" s="53" t="s">
        <v>1380</v>
      </c>
      <c r="D556" s="53" t="s">
        <v>486</v>
      </c>
      <c r="E556" s="53" t="s">
        <v>479</v>
      </c>
    </row>
    <row r="557" spans="1:5" x14ac:dyDescent="0.25">
      <c r="A557" s="53" t="s">
        <v>487</v>
      </c>
      <c r="B557" s="54" t="s">
        <v>1081</v>
      </c>
      <c r="C557" s="53" t="s">
        <v>862</v>
      </c>
      <c r="D557" s="53" t="s">
        <v>863</v>
      </c>
      <c r="E557" s="53" t="s">
        <v>479</v>
      </c>
    </row>
    <row r="558" spans="1:5" x14ac:dyDescent="0.25">
      <c r="A558" s="53" t="s">
        <v>488</v>
      </c>
      <c r="B558" s="54" t="s">
        <v>1218</v>
      </c>
      <c r="C558" s="53" t="s">
        <v>1381</v>
      </c>
      <c r="D558" s="53" t="s">
        <v>489</v>
      </c>
      <c r="E558" s="53" t="s">
        <v>479</v>
      </c>
    </row>
    <row r="559" spans="1:5" x14ac:dyDescent="0.25">
      <c r="A559" s="53" t="s">
        <v>799</v>
      </c>
      <c r="B559" s="54" t="s">
        <v>1219</v>
      </c>
      <c r="C559" s="53" t="s">
        <v>946</v>
      </c>
      <c r="D559" s="53" t="s">
        <v>800</v>
      </c>
      <c r="E559" s="53" t="s">
        <v>430</v>
      </c>
    </row>
    <row r="560" spans="1:5" ht="30" x14ac:dyDescent="0.25">
      <c r="A560" s="53" t="s">
        <v>490</v>
      </c>
      <c r="B560" s="54" t="s">
        <v>1220</v>
      </c>
      <c r="C560" s="53" t="s">
        <v>491</v>
      </c>
      <c r="D560" s="53" t="s">
        <v>492</v>
      </c>
      <c r="E560" s="53" t="s">
        <v>479</v>
      </c>
    </row>
    <row r="561" spans="1:5" x14ac:dyDescent="0.25">
      <c r="A561" s="53" t="s">
        <v>51</v>
      </c>
      <c r="B561" s="54" t="s">
        <v>1221</v>
      </c>
      <c r="C561" s="53" t="s">
        <v>474</v>
      </c>
      <c r="D561" s="53" t="s">
        <v>475</v>
      </c>
      <c r="E561" s="53" t="s">
        <v>476</v>
      </c>
    </row>
    <row r="562" spans="1:5" x14ac:dyDescent="0.25">
      <c r="A562" s="53" t="s">
        <v>51</v>
      </c>
      <c r="B562" s="54" t="s">
        <v>1222</v>
      </c>
      <c r="C562" s="53" t="s">
        <v>477</v>
      </c>
      <c r="D562" s="53" t="s">
        <v>478</v>
      </c>
      <c r="E562" s="53" t="s">
        <v>479</v>
      </c>
    </row>
    <row r="563" spans="1:5" ht="30" x14ac:dyDescent="0.25">
      <c r="A563" s="53" t="s">
        <v>482</v>
      </c>
      <c r="B563" s="54" t="s">
        <v>1223</v>
      </c>
      <c r="C563" s="53" t="s">
        <v>483</v>
      </c>
      <c r="D563" s="53" t="s">
        <v>484</v>
      </c>
      <c r="E563" s="53" t="s">
        <v>479</v>
      </c>
    </row>
    <row r="564" spans="1:5" ht="30" x14ac:dyDescent="0.25">
      <c r="A564" s="53" t="s">
        <v>480</v>
      </c>
      <c r="B564" s="54" t="s">
        <v>1082</v>
      </c>
      <c r="C564" s="53" t="s">
        <v>1382</v>
      </c>
      <c r="D564" s="53" t="s">
        <v>481</v>
      </c>
      <c r="E564" s="53" t="s">
        <v>479</v>
      </c>
    </row>
    <row r="565" spans="1:5" ht="30" x14ac:dyDescent="0.25">
      <c r="A565" s="53" t="s">
        <v>1735</v>
      </c>
      <c r="B565" s="54" t="s">
        <v>1736</v>
      </c>
      <c r="C565" s="53" t="s">
        <v>1737</v>
      </c>
      <c r="D565" s="53" t="s">
        <v>1738</v>
      </c>
      <c r="E565" s="53" t="s">
        <v>479</v>
      </c>
    </row>
    <row r="566" spans="1:5" ht="30" x14ac:dyDescent="0.25">
      <c r="A566" s="53" t="s">
        <v>370</v>
      </c>
      <c r="B566" s="54" t="s">
        <v>1224</v>
      </c>
      <c r="C566" s="53" t="s">
        <v>493</v>
      </c>
      <c r="D566" s="53" t="s">
        <v>494</v>
      </c>
      <c r="E566" s="53" t="s">
        <v>479</v>
      </c>
    </row>
    <row r="567" spans="1:5" ht="30" x14ac:dyDescent="0.25">
      <c r="A567" s="53" t="s">
        <v>370</v>
      </c>
      <c r="B567" s="54" t="s">
        <v>1674</v>
      </c>
      <c r="C567" s="53" t="s">
        <v>1676</v>
      </c>
      <c r="D567" s="53" t="s">
        <v>1677</v>
      </c>
      <c r="E567" s="53" t="s">
        <v>1675</v>
      </c>
    </row>
    <row r="568" spans="1:5" x14ac:dyDescent="0.25">
      <c r="A568" s="53" t="s">
        <v>498</v>
      </c>
      <c r="B568" s="54" t="s">
        <v>1225</v>
      </c>
      <c r="C568" s="53" t="s">
        <v>499</v>
      </c>
      <c r="D568" s="53" t="s">
        <v>500</v>
      </c>
      <c r="E568" s="53" t="s">
        <v>479</v>
      </c>
    </row>
    <row r="569" spans="1:5" ht="30" x14ac:dyDescent="0.25">
      <c r="A569" s="53" t="s">
        <v>501</v>
      </c>
      <c r="B569" s="54" t="s">
        <v>1226</v>
      </c>
      <c r="C569" s="53" t="s">
        <v>502</v>
      </c>
      <c r="D569" s="53" t="s">
        <v>503</v>
      </c>
      <c r="E569" s="53" t="s">
        <v>479</v>
      </c>
    </row>
    <row r="570" spans="1:5" x14ac:dyDescent="0.25">
      <c r="A570" s="53" t="s">
        <v>350</v>
      </c>
      <c r="B570" s="54" t="s">
        <v>1227</v>
      </c>
      <c r="C570" s="53" t="s">
        <v>495</v>
      </c>
      <c r="D570" s="53" t="s">
        <v>496</v>
      </c>
      <c r="E570" s="53" t="s">
        <v>479</v>
      </c>
    </row>
    <row r="571" spans="1:5" ht="30" x14ac:dyDescent="0.25">
      <c r="A571" s="53" t="s">
        <v>948</v>
      </c>
      <c r="B571" s="54" t="s">
        <v>1739</v>
      </c>
      <c r="C571" s="53" t="s">
        <v>949</v>
      </c>
      <c r="D571" s="57" t="s">
        <v>1740</v>
      </c>
      <c r="E571" s="53" t="s">
        <v>430</v>
      </c>
    </row>
    <row r="572" spans="1:5" x14ac:dyDescent="0.25">
      <c r="A572" s="53" t="s">
        <v>56</v>
      </c>
      <c r="B572" s="54" t="s">
        <v>1186</v>
      </c>
      <c r="C572" s="53" t="s">
        <v>357</v>
      </c>
      <c r="D572" s="53" t="s">
        <v>497</v>
      </c>
      <c r="E572" s="53" t="s">
        <v>479</v>
      </c>
    </row>
    <row r="573" spans="1:5" x14ac:dyDescent="0.25">
      <c r="A573" s="53"/>
      <c r="B573" s="54"/>
      <c r="C573" s="53"/>
      <c r="D573" s="53"/>
      <c r="E573" s="53"/>
    </row>
    <row r="574" spans="1:5" ht="28.5" x14ac:dyDescent="0.45">
      <c r="A574" s="43" t="s">
        <v>100</v>
      </c>
      <c r="B574" s="9"/>
      <c r="C574" s="28"/>
      <c r="D574" s="28"/>
      <c r="E574" s="43" t="str">
        <f>COUNTA(Table40[Город / Населённый пункт]) &amp; " ПАРТНЕРОВ"</f>
        <v>12 ПАРТНЕРОВ</v>
      </c>
    </row>
    <row r="575" spans="1:5" x14ac:dyDescent="0.25">
      <c r="A575" s="31" t="s">
        <v>13</v>
      </c>
      <c r="B575" s="16" t="s">
        <v>14</v>
      </c>
      <c r="C575" s="31" t="s">
        <v>15</v>
      </c>
      <c r="D575" s="31" t="s">
        <v>16</v>
      </c>
      <c r="E575" s="31" t="s">
        <v>424</v>
      </c>
    </row>
    <row r="576" spans="1:5" ht="15" customHeight="1" x14ac:dyDescent="0.25">
      <c r="A576" s="53" t="s">
        <v>882</v>
      </c>
      <c r="B576" s="54" t="s">
        <v>1228</v>
      </c>
      <c r="C576" s="53" t="s">
        <v>505</v>
      </c>
      <c r="D576" s="53" t="s">
        <v>1465</v>
      </c>
      <c r="E576" s="53" t="s">
        <v>504</v>
      </c>
    </row>
    <row r="577" spans="1:9" ht="15" customHeight="1" x14ac:dyDescent="0.25">
      <c r="A577" s="53" t="s">
        <v>514</v>
      </c>
      <c r="B577" s="54" t="s">
        <v>1338</v>
      </c>
      <c r="C577" s="53" t="s">
        <v>880</v>
      </c>
      <c r="D577" s="83" t="s">
        <v>881</v>
      </c>
      <c r="E577" s="53" t="s">
        <v>517</v>
      </c>
    </row>
    <row r="578" spans="1:9" ht="15" customHeight="1" x14ac:dyDescent="0.25">
      <c r="A578" s="53" t="s">
        <v>514</v>
      </c>
      <c r="B578" s="54" t="s">
        <v>1229</v>
      </c>
      <c r="C578" s="53" t="s">
        <v>515</v>
      </c>
      <c r="D578" s="53" t="s">
        <v>516</v>
      </c>
      <c r="E578" s="53" t="s">
        <v>470</v>
      </c>
    </row>
    <row r="579" spans="1:9" ht="15" customHeight="1" x14ac:dyDescent="0.25">
      <c r="A579" s="53" t="s">
        <v>514</v>
      </c>
      <c r="B579" s="54" t="s">
        <v>1233</v>
      </c>
      <c r="C579" s="53" t="s">
        <v>1775</v>
      </c>
      <c r="D579" s="83" t="s">
        <v>1776</v>
      </c>
      <c r="E579" s="53" t="s">
        <v>517</v>
      </c>
      <c r="I579" s="144"/>
    </row>
    <row r="580" spans="1:9" ht="15" customHeight="1" x14ac:dyDescent="0.25">
      <c r="A580" s="18" t="s">
        <v>925</v>
      </c>
      <c r="B580" t="s">
        <v>2344</v>
      </c>
      <c r="C580" s="18" t="s">
        <v>2345</v>
      </c>
      <c r="D580" s="144" t="s">
        <v>2346</v>
      </c>
      <c r="E580" s="53" t="s">
        <v>517</v>
      </c>
    </row>
    <row r="581" spans="1:9" ht="15" customHeight="1" x14ac:dyDescent="0.25">
      <c r="A581" s="53" t="s">
        <v>921</v>
      </c>
      <c r="B581" s="54" t="s">
        <v>1777</v>
      </c>
      <c r="C581" s="53" t="s">
        <v>1778</v>
      </c>
      <c r="D581" s="144" t="s">
        <v>2340</v>
      </c>
      <c r="E581" s="53" t="s">
        <v>470</v>
      </c>
    </row>
    <row r="582" spans="1:9" ht="15" customHeight="1" x14ac:dyDescent="0.25">
      <c r="A582" s="53" t="s">
        <v>509</v>
      </c>
      <c r="B582" s="54" t="s">
        <v>1777</v>
      </c>
      <c r="C582" s="53" t="s">
        <v>2338</v>
      </c>
      <c r="D582" s="83" t="s">
        <v>2339</v>
      </c>
      <c r="E582" s="53" t="s">
        <v>470</v>
      </c>
    </row>
    <row r="583" spans="1:9" x14ac:dyDescent="0.25">
      <c r="A583" s="53" t="s">
        <v>1951</v>
      </c>
      <c r="B583" s="54" t="s">
        <v>1950</v>
      </c>
      <c r="C583" s="53" t="s">
        <v>521</v>
      </c>
      <c r="D583" s="53" t="s">
        <v>1490</v>
      </c>
      <c r="E583" s="53" t="s">
        <v>522</v>
      </c>
    </row>
    <row r="584" spans="1:9" x14ac:dyDescent="0.25">
      <c r="A584" s="53" t="s">
        <v>69</v>
      </c>
      <c r="B584" s="54" t="s">
        <v>1231</v>
      </c>
      <c r="C584" s="53" t="s">
        <v>508</v>
      </c>
      <c r="D584" s="83" t="s">
        <v>883</v>
      </c>
      <c r="E584" s="53" t="s">
        <v>517</v>
      </c>
    </row>
    <row r="585" spans="1:9" x14ac:dyDescent="0.25">
      <c r="A585" s="53" t="s">
        <v>69</v>
      </c>
      <c r="B585" s="54" t="s">
        <v>2336</v>
      </c>
      <c r="C585" s="53" t="s">
        <v>1007</v>
      </c>
      <c r="D585" s="83" t="s">
        <v>2337</v>
      </c>
      <c r="E585" s="53" t="s">
        <v>470</v>
      </c>
    </row>
    <row r="586" spans="1:9" x14ac:dyDescent="0.25">
      <c r="A586" s="53" t="s">
        <v>69</v>
      </c>
      <c r="B586" s="54" t="s">
        <v>1232</v>
      </c>
      <c r="C586" s="53" t="s">
        <v>506</v>
      </c>
      <c r="D586" s="53" t="s">
        <v>507</v>
      </c>
      <c r="E586" s="53" t="s">
        <v>470</v>
      </c>
    </row>
    <row r="587" spans="1:9" x14ac:dyDescent="0.25">
      <c r="A587" s="53" t="s">
        <v>518</v>
      </c>
      <c r="B587" s="54" t="s">
        <v>1233</v>
      </c>
      <c r="C587" s="53" t="s">
        <v>519</v>
      </c>
      <c r="D587" s="53" t="s">
        <v>520</v>
      </c>
      <c r="E587" s="53" t="s">
        <v>517</v>
      </c>
    </row>
    <row r="588" spans="1:9" x14ac:dyDescent="0.25">
      <c r="A588" s="53"/>
      <c r="B588" s="54"/>
      <c r="C588" s="53"/>
      <c r="D588" s="53"/>
      <c r="E588" s="53"/>
    </row>
    <row r="589" spans="1:9" ht="28.5" x14ac:dyDescent="0.45">
      <c r="A589" s="43" t="s">
        <v>103</v>
      </c>
      <c r="B589" s="17"/>
      <c r="C589" s="32"/>
      <c r="D589" s="32"/>
      <c r="E589" s="43" t="str">
        <f>COUNTA(Table41[Город / Населённый пункт]) &amp; " ПАРТНЕР"</f>
        <v>1 ПАРТНЕР</v>
      </c>
    </row>
    <row r="590" spans="1:9" x14ac:dyDescent="0.25">
      <c r="A590" s="31" t="s">
        <v>13</v>
      </c>
      <c r="B590" s="16" t="s">
        <v>14</v>
      </c>
      <c r="C590" s="31" t="s">
        <v>15</v>
      </c>
      <c r="D590" s="31" t="s">
        <v>16</v>
      </c>
      <c r="E590" s="31" t="s">
        <v>424</v>
      </c>
    </row>
    <row r="591" spans="1:9" ht="30" x14ac:dyDescent="0.25">
      <c r="A591" s="53" t="s">
        <v>523</v>
      </c>
      <c r="B591" s="54" t="s">
        <v>1234</v>
      </c>
      <c r="C591" s="53" t="s">
        <v>524</v>
      </c>
      <c r="D591" s="53" t="s">
        <v>525</v>
      </c>
      <c r="E591" s="53" t="s">
        <v>479</v>
      </c>
    </row>
    <row r="592" spans="1:9" x14ac:dyDescent="0.25">
      <c r="A592" s="53"/>
      <c r="B592" s="54"/>
      <c r="C592" s="53"/>
      <c r="D592" s="53"/>
      <c r="E592" s="53"/>
    </row>
    <row r="593" spans="1:5" ht="28.5" x14ac:dyDescent="0.45">
      <c r="A593" s="43" t="s">
        <v>105</v>
      </c>
      <c r="B593" s="9"/>
      <c r="C593" s="28"/>
      <c r="D593" s="28"/>
      <c r="E593" s="43" t="str">
        <f>COUNTA(Table42[Город / Населённый пункт]) &amp; " ПАРТНЕР"</f>
        <v>1 ПАРТНЕР</v>
      </c>
    </row>
    <row r="594" spans="1:5" x14ac:dyDescent="0.25">
      <c r="A594" s="31" t="s">
        <v>13</v>
      </c>
      <c r="B594" s="16" t="s">
        <v>14</v>
      </c>
      <c r="C594" s="31" t="s">
        <v>15</v>
      </c>
      <c r="D594" s="31" t="s">
        <v>16</v>
      </c>
      <c r="E594" s="31" t="s">
        <v>424</v>
      </c>
    </row>
    <row r="595" spans="1:5" x14ac:dyDescent="0.25">
      <c r="A595" s="53" t="s">
        <v>86</v>
      </c>
      <c r="B595" s="54" t="s">
        <v>1235</v>
      </c>
      <c r="C595" s="53" t="s">
        <v>526</v>
      </c>
      <c r="D595" s="53" t="s">
        <v>527</v>
      </c>
      <c r="E595" s="53" t="s">
        <v>479</v>
      </c>
    </row>
    <row r="596" spans="1:5" x14ac:dyDescent="0.25">
      <c r="A596" s="53"/>
      <c r="B596" s="54"/>
      <c r="C596" s="53"/>
      <c r="D596" s="53"/>
      <c r="E596" s="53"/>
    </row>
    <row r="597" spans="1:5" ht="28.5" x14ac:dyDescent="0.45">
      <c r="A597" s="43" t="s">
        <v>106</v>
      </c>
      <c r="B597" s="9"/>
      <c r="C597" s="28"/>
      <c r="D597" s="28"/>
      <c r="E597" s="43" t="str">
        <f>COUNTA(Table43[Город / Населённый пункт]) &amp; " ПАРТНЕР"</f>
        <v>1 ПАРТНЕР</v>
      </c>
    </row>
    <row r="598" spans="1:5" x14ac:dyDescent="0.25">
      <c r="A598" s="31" t="s">
        <v>13</v>
      </c>
      <c r="B598" s="16" t="s">
        <v>14</v>
      </c>
      <c r="C598" s="31" t="s">
        <v>15</v>
      </c>
      <c r="D598" s="31" t="s">
        <v>16</v>
      </c>
      <c r="E598" s="31" t="s">
        <v>424</v>
      </c>
    </row>
    <row r="599" spans="1:5" x14ac:dyDescent="0.25">
      <c r="A599" s="53" t="s">
        <v>89</v>
      </c>
      <c r="B599" s="54" t="s">
        <v>1142</v>
      </c>
      <c r="C599" s="53" t="s">
        <v>1406</v>
      </c>
      <c r="D599" s="53" t="s">
        <v>90</v>
      </c>
      <c r="E599" s="53" t="s">
        <v>504</v>
      </c>
    </row>
    <row r="600" spans="1:5" x14ac:dyDescent="0.25">
      <c r="A600" s="53"/>
      <c r="B600" s="54"/>
      <c r="C600" s="53"/>
      <c r="D600" s="53"/>
      <c r="E600" s="53"/>
    </row>
    <row r="601" spans="1:5" ht="28.5" x14ac:dyDescent="0.45">
      <c r="A601" s="43" t="s">
        <v>101</v>
      </c>
      <c r="B601" s="9"/>
      <c r="C601" s="28"/>
      <c r="D601" s="28"/>
      <c r="E601" s="43" t="str">
        <f>COUNTA(Table44[Город / Населённый пункт]) &amp; " ПАРТНЕРА"</f>
        <v>3 ПАРТНЕРА</v>
      </c>
    </row>
    <row r="602" spans="1:5" x14ac:dyDescent="0.25">
      <c r="A602" s="31" t="s">
        <v>13</v>
      </c>
      <c r="B602" s="16" t="s">
        <v>14</v>
      </c>
      <c r="C602" s="31" t="s">
        <v>15</v>
      </c>
      <c r="D602" s="31" t="s">
        <v>16</v>
      </c>
      <c r="E602" s="31" t="s">
        <v>424</v>
      </c>
    </row>
    <row r="603" spans="1:5" x14ac:dyDescent="0.25">
      <c r="A603" s="53" t="s">
        <v>78</v>
      </c>
      <c r="B603" s="54" t="s">
        <v>1137</v>
      </c>
      <c r="C603" s="53" t="s">
        <v>528</v>
      </c>
      <c r="D603" s="53" t="s">
        <v>529</v>
      </c>
      <c r="E603" s="53" t="s">
        <v>608</v>
      </c>
    </row>
    <row r="604" spans="1:5" x14ac:dyDescent="0.25">
      <c r="A604" s="53" t="s">
        <v>839</v>
      </c>
      <c r="B604" s="54" t="s">
        <v>2139</v>
      </c>
      <c r="C604" s="53" t="s">
        <v>1401</v>
      </c>
      <c r="D604" s="57" t="s">
        <v>1021</v>
      </c>
      <c r="E604" s="53" t="s">
        <v>479</v>
      </c>
    </row>
    <row r="605" spans="1:5" x14ac:dyDescent="0.25">
      <c r="A605" s="53" t="s">
        <v>833</v>
      </c>
      <c r="B605" s="54" t="s">
        <v>2139</v>
      </c>
      <c r="C605" s="53" t="s">
        <v>834</v>
      </c>
      <c r="D605" s="57" t="s">
        <v>835</v>
      </c>
      <c r="E605" s="53" t="s">
        <v>836</v>
      </c>
    </row>
    <row r="606" spans="1:5" x14ac:dyDescent="0.25">
      <c r="A606" s="53"/>
      <c r="B606" s="54"/>
      <c r="C606" s="53"/>
      <c r="D606" s="53"/>
      <c r="E606" s="53"/>
    </row>
    <row r="607" spans="1:5" ht="28.5" x14ac:dyDescent="0.45">
      <c r="A607" s="43" t="s">
        <v>107</v>
      </c>
      <c r="B607" s="9"/>
      <c r="C607" s="28"/>
      <c r="D607" s="28"/>
      <c r="E607" s="43" t="str">
        <f>COUNTA(Table45[Город / Населённый пункт]) &amp; " ПАРТНЕРА"</f>
        <v>3 ПАРТНЕРА</v>
      </c>
    </row>
    <row r="608" spans="1:5" x14ac:dyDescent="0.25">
      <c r="A608" s="31" t="s">
        <v>13</v>
      </c>
      <c r="B608" s="16" t="s">
        <v>14</v>
      </c>
      <c r="C608" s="31" t="s">
        <v>15</v>
      </c>
      <c r="D608" s="31" t="s">
        <v>16</v>
      </c>
      <c r="E608" s="31" t="s">
        <v>424</v>
      </c>
    </row>
    <row r="609" spans="1:5" x14ac:dyDescent="0.25">
      <c r="A609" s="53" t="s">
        <v>95</v>
      </c>
      <c r="B609" s="54" t="s">
        <v>1236</v>
      </c>
      <c r="C609" s="53" t="s">
        <v>532</v>
      </c>
      <c r="D609" s="53" t="s">
        <v>533</v>
      </c>
      <c r="E609" s="53" t="s">
        <v>479</v>
      </c>
    </row>
    <row r="610" spans="1:5" x14ac:dyDescent="0.25">
      <c r="A610" s="53" t="s">
        <v>95</v>
      </c>
      <c r="B610" s="54" t="s">
        <v>1143</v>
      </c>
      <c r="C610" s="53" t="s">
        <v>530</v>
      </c>
      <c r="D610" s="53" t="s">
        <v>531</v>
      </c>
      <c r="E610" s="53" t="s">
        <v>479</v>
      </c>
    </row>
    <row r="611" spans="1:5" x14ac:dyDescent="0.25">
      <c r="A611" s="53" t="s">
        <v>95</v>
      </c>
      <c r="B611" s="54" t="s">
        <v>1144</v>
      </c>
      <c r="C611" s="53" t="s">
        <v>947</v>
      </c>
      <c r="D611" s="57" t="s">
        <v>1466</v>
      </c>
      <c r="E611" s="53" t="s">
        <v>479</v>
      </c>
    </row>
    <row r="612" spans="1:5" x14ac:dyDescent="0.25">
      <c r="A612" s="53"/>
      <c r="B612" s="54"/>
      <c r="C612" s="53"/>
      <c r="D612" s="53"/>
      <c r="E612" s="53"/>
    </row>
    <row r="613" spans="1:5" ht="28.5" x14ac:dyDescent="0.45">
      <c r="A613" s="51" t="s">
        <v>534</v>
      </c>
      <c r="B613" s="13"/>
      <c r="C613" s="19"/>
      <c r="D613" s="19"/>
      <c r="E613" s="19"/>
    </row>
    <row r="614" spans="1:5" ht="28.5" x14ac:dyDescent="0.45">
      <c r="A614" s="51" t="s">
        <v>98</v>
      </c>
      <c r="B614" s="13"/>
      <c r="C614" s="19"/>
      <c r="D614" s="19"/>
      <c r="E614" s="152" t="str">
        <f>COUNTA(A617:A672,A675:A711,A714:A737,A740:A744,A747:A804,A807:A834,A837:A876,A879:A903) &amp; " ПАРТНЕОВ"</f>
        <v>267 ПАРТНЕОВ</v>
      </c>
    </row>
    <row r="615" spans="1:5" ht="21" x14ac:dyDescent="0.35">
      <c r="A615" s="52" t="s">
        <v>18</v>
      </c>
      <c r="B615" s="11"/>
      <c r="C615" s="33"/>
      <c r="D615" s="33"/>
      <c r="E615" s="115" t="str">
        <f>COUNTA(Table46[Город / Населённый пункт]) &amp; " ПАРТНЕРОВ"</f>
        <v>55 ПАРТНЕРОВ</v>
      </c>
    </row>
    <row r="616" spans="1:5" x14ac:dyDescent="0.25">
      <c r="A616" s="34" t="s">
        <v>13</v>
      </c>
      <c r="B616" s="12" t="s">
        <v>14</v>
      </c>
      <c r="C616" s="34" t="s">
        <v>15</v>
      </c>
      <c r="D616" s="34" t="s">
        <v>16</v>
      </c>
      <c r="E616" s="34" t="s">
        <v>424</v>
      </c>
    </row>
    <row r="617" spans="1:5" x14ac:dyDescent="0.25">
      <c r="A617" s="154" t="s">
        <v>137</v>
      </c>
      <c r="B617" s="155" t="s">
        <v>1952</v>
      </c>
      <c r="C617" s="154" t="s">
        <v>1953</v>
      </c>
      <c r="D617" s="57" t="s">
        <v>1954</v>
      </c>
      <c r="E617" s="154" t="s">
        <v>1955</v>
      </c>
    </row>
    <row r="618" spans="1:5" x14ac:dyDescent="0.25">
      <c r="A618" s="53" t="s">
        <v>559</v>
      </c>
      <c r="B618" s="54" t="s">
        <v>2438</v>
      </c>
      <c r="C618" s="53" t="s">
        <v>560</v>
      </c>
      <c r="D618" s="57" t="s">
        <v>561</v>
      </c>
      <c r="E618" s="53" t="s">
        <v>667</v>
      </c>
    </row>
    <row r="619" spans="1:5" x14ac:dyDescent="0.25">
      <c r="A619" s="53" t="s">
        <v>2249</v>
      </c>
      <c r="B619" s="54" t="s">
        <v>2248</v>
      </c>
      <c r="C619" s="53" t="s">
        <v>2250</v>
      </c>
      <c r="D619" s="57" t="s">
        <v>2251</v>
      </c>
      <c r="E619" s="18" t="s">
        <v>1774</v>
      </c>
    </row>
    <row r="620" spans="1:5" x14ac:dyDescent="0.25">
      <c r="A620" s="53" t="s">
        <v>140</v>
      </c>
      <c r="B620" s="54" t="s">
        <v>1238</v>
      </c>
      <c r="C620" s="53" t="s">
        <v>1407</v>
      </c>
      <c r="D620" s="57" t="s">
        <v>565</v>
      </c>
      <c r="E620" s="53" t="s">
        <v>566</v>
      </c>
    </row>
    <row r="621" spans="1:5" x14ac:dyDescent="0.25">
      <c r="A621" s="53" t="s">
        <v>140</v>
      </c>
      <c r="B621" s="54" t="s">
        <v>2516</v>
      </c>
      <c r="C621" s="53" t="s">
        <v>2519</v>
      </c>
      <c r="D621" s="190" t="s">
        <v>2517</v>
      </c>
      <c r="E621" s="53" t="s">
        <v>2518</v>
      </c>
    </row>
    <row r="622" spans="1:5" ht="30" x14ac:dyDescent="0.25">
      <c r="A622" s="53" t="s">
        <v>567</v>
      </c>
      <c r="B622" s="54" t="s">
        <v>1239</v>
      </c>
      <c r="C622" s="53" t="s">
        <v>1013</v>
      </c>
      <c r="D622" s="57" t="s">
        <v>1467</v>
      </c>
      <c r="E622" s="53" t="s">
        <v>470</v>
      </c>
    </row>
    <row r="623" spans="1:5" ht="30" x14ac:dyDescent="0.25">
      <c r="A623" s="53" t="s">
        <v>567</v>
      </c>
      <c r="B623" s="54" t="s">
        <v>2460</v>
      </c>
      <c r="C623" s="53" t="s">
        <v>568</v>
      </c>
      <c r="D623" s="57" t="s">
        <v>569</v>
      </c>
      <c r="E623" s="53" t="s">
        <v>470</v>
      </c>
    </row>
    <row r="624" spans="1:5" x14ac:dyDescent="0.25">
      <c r="A624" s="53" t="s">
        <v>2243</v>
      </c>
      <c r="B624" s="54" t="s">
        <v>2244</v>
      </c>
      <c r="C624" s="53" t="s">
        <v>2245</v>
      </c>
      <c r="D624" s="57" t="s">
        <v>2246</v>
      </c>
      <c r="E624" s="53" t="s">
        <v>2247</v>
      </c>
    </row>
    <row r="625" spans="1:5" x14ac:dyDescent="0.25">
      <c r="A625" s="53" t="s">
        <v>1556</v>
      </c>
      <c r="B625" s="54" t="s">
        <v>1557</v>
      </c>
      <c r="C625" s="53" t="s">
        <v>1558</v>
      </c>
      <c r="D625" s="57" t="s">
        <v>1559</v>
      </c>
      <c r="E625" s="53" t="s">
        <v>1496</v>
      </c>
    </row>
    <row r="626" spans="1:5" x14ac:dyDescent="0.25">
      <c r="A626" s="18" t="s">
        <v>162</v>
      </c>
      <c r="B626" t="s">
        <v>2030</v>
      </c>
      <c r="C626" s="18" t="s">
        <v>2032</v>
      </c>
      <c r="D626" s="57" t="s">
        <v>2031</v>
      </c>
      <c r="E626" s="18" t="s">
        <v>1774</v>
      </c>
    </row>
    <row r="627" spans="1:5" ht="30" x14ac:dyDescent="0.25">
      <c r="A627" s="53" t="s">
        <v>162</v>
      </c>
      <c r="B627" s="54" t="s">
        <v>2088</v>
      </c>
      <c r="C627" s="53" t="s">
        <v>2089</v>
      </c>
      <c r="D627" s="164" t="s">
        <v>2090</v>
      </c>
      <c r="E627" s="53" t="s">
        <v>1774</v>
      </c>
    </row>
    <row r="628" spans="1:5" x14ac:dyDescent="0.25">
      <c r="A628" s="53" t="s">
        <v>162</v>
      </c>
      <c r="B628" s="54" t="s">
        <v>2107</v>
      </c>
      <c r="C628" s="171" t="s">
        <v>2108</v>
      </c>
      <c r="D628" s="57" t="s">
        <v>2109</v>
      </c>
      <c r="E628" s="53" t="s">
        <v>1774</v>
      </c>
    </row>
    <row r="629" spans="1:5" x14ac:dyDescent="0.25">
      <c r="A629" s="53" t="s">
        <v>2540</v>
      </c>
      <c r="B629" s="54" t="s">
        <v>2541</v>
      </c>
      <c r="C629" s="191" t="s">
        <v>2542</v>
      </c>
      <c r="D629" s="57" t="s">
        <v>2543</v>
      </c>
      <c r="E629" s="53" t="s">
        <v>2544</v>
      </c>
    </row>
    <row r="630" spans="1:5" x14ac:dyDescent="0.25">
      <c r="A630" s="53" t="s">
        <v>602</v>
      </c>
      <c r="B630" s="54" t="s">
        <v>2520</v>
      </c>
      <c r="C630" s="191" t="s">
        <v>2521</v>
      </c>
      <c r="D630" s="57" t="s">
        <v>2522</v>
      </c>
      <c r="E630" s="53" t="s">
        <v>1774</v>
      </c>
    </row>
    <row r="631" spans="1:5" x14ac:dyDescent="0.25">
      <c r="A631" s="53" t="s">
        <v>2261</v>
      </c>
      <c r="B631" s="54" t="s">
        <v>2262</v>
      </c>
      <c r="C631" s="53" t="s">
        <v>2263</v>
      </c>
      <c r="D631" s="57" t="s">
        <v>2264</v>
      </c>
      <c r="E631" s="53" t="s">
        <v>2265</v>
      </c>
    </row>
    <row r="632" spans="1:5" x14ac:dyDescent="0.25">
      <c r="A632" s="53" t="s">
        <v>143</v>
      </c>
      <c r="B632" s="54" t="s">
        <v>2104</v>
      </c>
      <c r="C632" s="53" t="s">
        <v>2105</v>
      </c>
      <c r="D632" s="171" t="s">
        <v>2106</v>
      </c>
      <c r="E632" s="53" t="s">
        <v>1774</v>
      </c>
    </row>
    <row r="633" spans="1:5" x14ac:dyDescent="0.25">
      <c r="A633" s="53" t="s">
        <v>143</v>
      </c>
      <c r="B633" s="54" t="s">
        <v>1241</v>
      </c>
      <c r="C633" s="53" t="s">
        <v>2410</v>
      </c>
      <c r="D633" s="57" t="s">
        <v>570</v>
      </c>
      <c r="E633" s="53" t="s">
        <v>2411</v>
      </c>
    </row>
    <row r="634" spans="1:5" x14ac:dyDescent="0.25">
      <c r="A634" s="53" t="s">
        <v>143</v>
      </c>
      <c r="B634" s="54" t="s">
        <v>2194</v>
      </c>
      <c r="C634" s="175" t="s">
        <v>2266</v>
      </c>
      <c r="D634" s="176" t="s">
        <v>2195</v>
      </c>
      <c r="E634" s="53" t="s">
        <v>2196</v>
      </c>
    </row>
    <row r="635" spans="1:5" x14ac:dyDescent="0.25">
      <c r="A635" s="53" t="s">
        <v>0</v>
      </c>
      <c r="B635" s="54" t="s">
        <v>2548</v>
      </c>
      <c r="C635" s="194" t="s">
        <v>2549</v>
      </c>
      <c r="D635" s="57" t="s">
        <v>2550</v>
      </c>
      <c r="E635" s="53" t="s">
        <v>2551</v>
      </c>
    </row>
    <row r="636" spans="1:5" x14ac:dyDescent="0.25">
      <c r="A636" s="53" t="s">
        <v>0</v>
      </c>
      <c r="B636" s="54" t="s">
        <v>1243</v>
      </c>
      <c r="C636" s="53" t="s">
        <v>535</v>
      </c>
      <c r="D636" s="57" t="s">
        <v>536</v>
      </c>
      <c r="E636" s="53" t="s">
        <v>441</v>
      </c>
    </row>
    <row r="637" spans="1:5" x14ac:dyDescent="0.25">
      <c r="A637" s="53" t="s">
        <v>0</v>
      </c>
      <c r="B637" s="54" t="s">
        <v>1244</v>
      </c>
      <c r="C637" s="53" t="s">
        <v>540</v>
      </c>
      <c r="D637" s="57" t="s">
        <v>541</v>
      </c>
      <c r="E637" s="53" t="s">
        <v>407</v>
      </c>
    </row>
    <row r="638" spans="1:5" x14ac:dyDescent="0.25">
      <c r="A638" s="53" t="s">
        <v>0</v>
      </c>
      <c r="B638" s="54" t="s">
        <v>1552</v>
      </c>
      <c r="C638" s="53" t="s">
        <v>540</v>
      </c>
      <c r="D638" s="57" t="s">
        <v>1553</v>
      </c>
      <c r="E638" s="53" t="s">
        <v>1554</v>
      </c>
    </row>
    <row r="639" spans="1:5" ht="30" x14ac:dyDescent="0.25">
      <c r="A639" s="53" t="s">
        <v>2589</v>
      </c>
      <c r="B639" s="54" t="s">
        <v>2590</v>
      </c>
      <c r="C639" s="53" t="s">
        <v>2591</v>
      </c>
      <c r="D639" s="57" t="s">
        <v>2592</v>
      </c>
      <c r="E639" s="53" t="s">
        <v>2593</v>
      </c>
    </row>
    <row r="640" spans="1:5" x14ac:dyDescent="0.25">
      <c r="A640" s="53" t="s">
        <v>885</v>
      </c>
      <c r="B640" s="54" t="s">
        <v>1249</v>
      </c>
      <c r="C640" s="53" t="s">
        <v>587</v>
      </c>
      <c r="D640" s="57" t="s">
        <v>588</v>
      </c>
      <c r="E640" s="53" t="s">
        <v>589</v>
      </c>
    </row>
    <row r="641" spans="1:5" x14ac:dyDescent="0.25">
      <c r="A641" s="88" t="s">
        <v>2271</v>
      </c>
      <c r="B641" s="54" t="s">
        <v>2272</v>
      </c>
      <c r="C641" s="88" t="s">
        <v>2273</v>
      </c>
      <c r="D641" s="88" t="s">
        <v>2274</v>
      </c>
      <c r="E641" s="53" t="s">
        <v>2199</v>
      </c>
    </row>
    <row r="642" spans="1:5" ht="30" x14ac:dyDescent="0.25">
      <c r="A642" s="53" t="s">
        <v>555</v>
      </c>
      <c r="B642" s="54" t="s">
        <v>2233</v>
      </c>
      <c r="C642" s="53" t="s">
        <v>2234</v>
      </c>
      <c r="D642" s="57" t="s">
        <v>2235</v>
      </c>
      <c r="E642" s="53" t="s">
        <v>2236</v>
      </c>
    </row>
    <row r="643" spans="1:5" ht="30" x14ac:dyDescent="0.25">
      <c r="A643" s="53" t="s">
        <v>555</v>
      </c>
      <c r="B643" s="54" t="s">
        <v>1245</v>
      </c>
      <c r="C643" s="53" t="s">
        <v>556</v>
      </c>
      <c r="D643" s="57" t="s">
        <v>557</v>
      </c>
      <c r="E643" s="53" t="s">
        <v>407</v>
      </c>
    </row>
    <row r="644" spans="1:5" x14ac:dyDescent="0.25">
      <c r="A644" s="53" t="s">
        <v>537</v>
      </c>
      <c r="B644" s="54" t="s">
        <v>1246</v>
      </c>
      <c r="C644" s="53" t="s">
        <v>538</v>
      </c>
      <c r="D644" s="57" t="s">
        <v>539</v>
      </c>
      <c r="E644" s="53" t="s">
        <v>1510</v>
      </c>
    </row>
    <row r="645" spans="1:5" x14ac:dyDescent="0.25">
      <c r="A645" s="53" t="s">
        <v>2594</v>
      </c>
      <c r="B645" s="54" t="s">
        <v>2595</v>
      </c>
      <c r="C645" s="53" t="s">
        <v>2596</v>
      </c>
      <c r="D645" s="57" t="s">
        <v>2597</v>
      </c>
      <c r="E645" s="53" t="s">
        <v>1774</v>
      </c>
    </row>
    <row r="646" spans="1:5" x14ac:dyDescent="0.25">
      <c r="A646" s="53" t="s">
        <v>409</v>
      </c>
      <c r="B646" s="54" t="s">
        <v>2270</v>
      </c>
      <c r="C646" s="53" t="s">
        <v>542</v>
      </c>
      <c r="D646" s="57" t="s">
        <v>543</v>
      </c>
      <c r="E646" s="53" t="s">
        <v>679</v>
      </c>
    </row>
    <row r="647" spans="1:5" ht="30" x14ac:dyDescent="0.25">
      <c r="A647" s="53" t="s">
        <v>548</v>
      </c>
      <c r="B647" s="54" t="s">
        <v>1247</v>
      </c>
      <c r="C647" s="53" t="s">
        <v>549</v>
      </c>
      <c r="D647" s="57" t="s">
        <v>550</v>
      </c>
      <c r="E647" s="53" t="s">
        <v>1509</v>
      </c>
    </row>
    <row r="648" spans="1:5" ht="30" x14ac:dyDescent="0.25">
      <c r="A648" s="53" t="s">
        <v>544</v>
      </c>
      <c r="B648" s="54" t="s">
        <v>1248</v>
      </c>
      <c r="C648" s="53" t="s">
        <v>545</v>
      </c>
      <c r="D648" s="57" t="s">
        <v>546</v>
      </c>
      <c r="E648" s="53" t="s">
        <v>547</v>
      </c>
    </row>
    <row r="649" spans="1:5" ht="30" x14ac:dyDescent="0.25">
      <c r="A649" s="53" t="s">
        <v>551</v>
      </c>
      <c r="B649" s="54" t="s">
        <v>1080</v>
      </c>
      <c r="C649" s="53" t="s">
        <v>552</v>
      </c>
      <c r="D649" s="57" t="s">
        <v>553</v>
      </c>
      <c r="E649" s="53" t="s">
        <v>554</v>
      </c>
    </row>
    <row r="650" spans="1:5" ht="30" x14ac:dyDescent="0.25">
      <c r="A650" s="53" t="s">
        <v>600</v>
      </c>
      <c r="B650" s="54" t="s">
        <v>1250</v>
      </c>
      <c r="C650" s="53" t="s">
        <v>1384</v>
      </c>
      <c r="D650" s="57" t="s">
        <v>601</v>
      </c>
      <c r="E650" s="53" t="s">
        <v>1508</v>
      </c>
    </row>
    <row r="651" spans="1:5" ht="30" x14ac:dyDescent="0.25">
      <c r="A651" s="53" t="s">
        <v>595</v>
      </c>
      <c r="B651" s="54" t="s">
        <v>1251</v>
      </c>
      <c r="C651" s="53" t="s">
        <v>1385</v>
      </c>
      <c r="D651" s="57" t="s">
        <v>596</v>
      </c>
      <c r="E651" s="53" t="s">
        <v>448</v>
      </c>
    </row>
    <row r="652" spans="1:5" ht="30" x14ac:dyDescent="0.25">
      <c r="A652" s="53" t="s">
        <v>580</v>
      </c>
      <c r="B652" s="54" t="s">
        <v>1252</v>
      </c>
      <c r="C652" s="53" t="s">
        <v>1386</v>
      </c>
      <c r="D652" s="57" t="s">
        <v>1469</v>
      </c>
      <c r="E652" s="53" t="s">
        <v>1498</v>
      </c>
    </row>
    <row r="653" spans="1:5" ht="30" x14ac:dyDescent="0.25">
      <c r="A653" s="53" t="s">
        <v>590</v>
      </c>
      <c r="B653" s="54" t="s">
        <v>1253</v>
      </c>
      <c r="C653" s="53" t="s">
        <v>591</v>
      </c>
      <c r="D653" s="57" t="s">
        <v>1470</v>
      </c>
      <c r="E653" s="53" t="s">
        <v>592</v>
      </c>
    </row>
    <row r="654" spans="1:5" ht="30" x14ac:dyDescent="0.25">
      <c r="A654" s="53" t="s">
        <v>593</v>
      </c>
      <c r="B654" s="54" t="s">
        <v>1956</v>
      </c>
      <c r="C654" s="53" t="s">
        <v>1053</v>
      </c>
      <c r="D654" s="57" t="s">
        <v>594</v>
      </c>
      <c r="E654" s="53" t="s">
        <v>1499</v>
      </c>
    </row>
    <row r="655" spans="1:5" ht="30" x14ac:dyDescent="0.25">
      <c r="A655" s="53" t="s">
        <v>965</v>
      </c>
      <c r="B655" s="54" t="s">
        <v>1693</v>
      </c>
      <c r="C655" s="53" t="s">
        <v>1694</v>
      </c>
      <c r="D655" s="57" t="s">
        <v>1695</v>
      </c>
      <c r="E655" s="53" t="s">
        <v>1696</v>
      </c>
    </row>
    <row r="656" spans="1:5" ht="30" x14ac:dyDescent="0.25">
      <c r="A656" s="53" t="s">
        <v>965</v>
      </c>
      <c r="B656" s="54" t="s">
        <v>1254</v>
      </c>
      <c r="C656" s="95" t="s">
        <v>966</v>
      </c>
      <c r="D656" s="57" t="s">
        <v>917</v>
      </c>
      <c r="E656" s="53" t="s">
        <v>517</v>
      </c>
    </row>
    <row r="657" spans="1:5" x14ac:dyDescent="0.25">
      <c r="A657" s="53" t="s">
        <v>157</v>
      </c>
      <c r="B657" s="54" t="s">
        <v>1521</v>
      </c>
      <c r="C657" s="133" t="s">
        <v>1522</v>
      </c>
      <c r="D657" s="57" t="s">
        <v>1523</v>
      </c>
      <c r="E657" s="53" t="s">
        <v>1524</v>
      </c>
    </row>
    <row r="658" spans="1:5" x14ac:dyDescent="0.25">
      <c r="A658" s="53" t="s">
        <v>1957</v>
      </c>
      <c r="B658" s="54" t="s">
        <v>1958</v>
      </c>
      <c r="C658" s="133" t="s">
        <v>1959</v>
      </c>
      <c r="D658" s="57" t="s">
        <v>1960</v>
      </c>
      <c r="E658" s="53" t="s">
        <v>576</v>
      </c>
    </row>
    <row r="659" spans="1:5" x14ac:dyDescent="0.25">
      <c r="A659" s="53" t="s">
        <v>1988</v>
      </c>
      <c r="B659" s="54" t="s">
        <v>1989</v>
      </c>
      <c r="C659" s="133" t="s">
        <v>1990</v>
      </c>
      <c r="D659" s="57" t="s">
        <v>1991</v>
      </c>
      <c r="E659" s="53" t="s">
        <v>2015</v>
      </c>
    </row>
    <row r="660" spans="1:5" ht="30" x14ac:dyDescent="0.25">
      <c r="A660" s="53" t="s">
        <v>2143</v>
      </c>
      <c r="B660" s="54" t="s">
        <v>2144</v>
      </c>
      <c r="C660" s="133" t="s">
        <v>2145</v>
      </c>
      <c r="D660" s="57" t="s">
        <v>2146</v>
      </c>
      <c r="E660" s="53" t="s">
        <v>2147</v>
      </c>
    </row>
    <row r="661" spans="1:5" x14ac:dyDescent="0.25">
      <c r="A661" s="53" t="s">
        <v>1034</v>
      </c>
      <c r="B661" s="54" t="s">
        <v>2267</v>
      </c>
      <c r="C661" s="133" t="s">
        <v>2268</v>
      </c>
      <c r="D661" s="57" t="s">
        <v>2269</v>
      </c>
      <c r="E661" s="53" t="s">
        <v>1508</v>
      </c>
    </row>
    <row r="662" spans="1:5" x14ac:dyDescent="0.25">
      <c r="A662" s="53" t="s">
        <v>2010</v>
      </c>
      <c r="B662" s="54" t="s">
        <v>2011</v>
      </c>
      <c r="C662" s="133" t="s">
        <v>2012</v>
      </c>
      <c r="D662" s="57" t="s">
        <v>2013</v>
      </c>
      <c r="E662" s="53" t="s">
        <v>2014</v>
      </c>
    </row>
    <row r="663" spans="1:5" x14ac:dyDescent="0.25">
      <c r="A663" s="53" t="s">
        <v>585</v>
      </c>
      <c r="B663" s="54" t="s">
        <v>1079</v>
      </c>
      <c r="C663" s="53" t="s">
        <v>1387</v>
      </c>
      <c r="D663" s="57" t="s">
        <v>586</v>
      </c>
      <c r="E663" s="53" t="s">
        <v>1500</v>
      </c>
    </row>
    <row r="664" spans="1:5" x14ac:dyDescent="0.25">
      <c r="A664" s="53" t="s">
        <v>585</v>
      </c>
      <c r="B664" s="54" t="s">
        <v>2033</v>
      </c>
      <c r="C664" s="158" t="s">
        <v>2034</v>
      </c>
      <c r="D664" s="57" t="s">
        <v>2037</v>
      </c>
      <c r="E664" s="53" t="s">
        <v>1774</v>
      </c>
    </row>
    <row r="665" spans="1:5" ht="15.75" x14ac:dyDescent="0.25">
      <c r="A665" s="53" t="s">
        <v>153</v>
      </c>
      <c r="B665" s="54" t="s">
        <v>2422</v>
      </c>
      <c r="C665" s="185" t="s">
        <v>2423</v>
      </c>
      <c r="D665" s="57" t="s">
        <v>2424</v>
      </c>
      <c r="E665" s="53" t="s">
        <v>2425</v>
      </c>
    </row>
    <row r="666" spans="1:5" x14ac:dyDescent="0.25">
      <c r="A666" s="53" t="s">
        <v>153</v>
      </c>
      <c r="B666" s="54" t="s">
        <v>1255</v>
      </c>
      <c r="C666" s="53" t="s">
        <v>574</v>
      </c>
      <c r="D666" s="57" t="s">
        <v>575</v>
      </c>
      <c r="E666" s="53" t="s">
        <v>441</v>
      </c>
    </row>
    <row r="667" spans="1:5" x14ac:dyDescent="0.25">
      <c r="A667" s="53" t="s">
        <v>1631</v>
      </c>
      <c r="B667" s="54" t="s">
        <v>1632</v>
      </c>
      <c r="C667" s="53" t="s">
        <v>1633</v>
      </c>
      <c r="D667" s="57" t="s">
        <v>1634</v>
      </c>
      <c r="E667" s="53" t="s">
        <v>448</v>
      </c>
    </row>
    <row r="668" spans="1:5" x14ac:dyDescent="0.25">
      <c r="A668" s="53" t="s">
        <v>1631</v>
      </c>
      <c r="B668" s="54" t="s">
        <v>2200</v>
      </c>
      <c r="C668" s="88" t="s">
        <v>2197</v>
      </c>
      <c r="D668" s="57" t="s">
        <v>2198</v>
      </c>
      <c r="E668" s="53" t="s">
        <v>2199</v>
      </c>
    </row>
    <row r="669" spans="1:5" x14ac:dyDescent="0.25">
      <c r="A669" s="53" t="s">
        <v>19</v>
      </c>
      <c r="B669" s="54" t="s">
        <v>2069</v>
      </c>
      <c r="C669" s="53" t="s">
        <v>2070</v>
      </c>
      <c r="D669" s="57" t="s">
        <v>2071</v>
      </c>
      <c r="E669" s="53" t="s">
        <v>1774</v>
      </c>
    </row>
    <row r="670" spans="1:5" x14ac:dyDescent="0.25">
      <c r="A670" s="53" t="s">
        <v>144</v>
      </c>
      <c r="B670" s="54" t="s">
        <v>1148</v>
      </c>
      <c r="C670" s="53" t="s">
        <v>1536</v>
      </c>
      <c r="D670" s="57" t="s">
        <v>1537</v>
      </c>
      <c r="E670" s="53" t="s">
        <v>576</v>
      </c>
    </row>
    <row r="671" spans="1:5" ht="30" x14ac:dyDescent="0.25">
      <c r="A671" s="53" t="s">
        <v>597</v>
      </c>
      <c r="B671" s="54" t="s">
        <v>1257</v>
      </c>
      <c r="C671" s="53" t="s">
        <v>598</v>
      </c>
      <c r="D671" s="57" t="s">
        <v>599</v>
      </c>
      <c r="E671" s="53" t="s">
        <v>1507</v>
      </c>
    </row>
    <row r="672" spans="1:5" x14ac:dyDescent="0.25">
      <c r="A672" s="53"/>
      <c r="B672" s="54"/>
      <c r="C672" s="53"/>
      <c r="D672" s="53"/>
      <c r="E672" s="53"/>
    </row>
    <row r="673" spans="1:5" ht="21" x14ac:dyDescent="0.35">
      <c r="A673" s="52" t="s">
        <v>27</v>
      </c>
      <c r="B673" s="11"/>
      <c r="C673" s="33"/>
      <c r="D673" s="33"/>
      <c r="E673" s="115" t="str">
        <f>COUNTA(Table47[Город / Населённый пункт]) &amp; " ПАРТНЕРОВ"</f>
        <v>36 ПАРТНЕРОВ</v>
      </c>
    </row>
    <row r="674" spans="1:5" x14ac:dyDescent="0.25">
      <c r="A674" s="34" t="s">
        <v>13</v>
      </c>
      <c r="B674" s="12" t="s">
        <v>14</v>
      </c>
      <c r="C674" s="34" t="s">
        <v>15</v>
      </c>
      <c r="D674" s="34" t="s">
        <v>16</v>
      </c>
      <c r="E674" s="34" t="s">
        <v>424</v>
      </c>
    </row>
    <row r="675" spans="1:5" x14ac:dyDescent="0.25">
      <c r="A675" s="53" t="s">
        <v>1845</v>
      </c>
      <c r="B675" s="54" t="s">
        <v>1258</v>
      </c>
      <c r="C675" s="53" t="s">
        <v>1846</v>
      </c>
      <c r="D675" s="83" t="s">
        <v>1847</v>
      </c>
      <c r="E675" s="53" t="s">
        <v>1848</v>
      </c>
    </row>
    <row r="676" spans="1:5" x14ac:dyDescent="0.25">
      <c r="A676" s="53" t="s">
        <v>634</v>
      </c>
      <c r="B676" s="54" t="s">
        <v>1247</v>
      </c>
      <c r="C676" s="53" t="s">
        <v>1018</v>
      </c>
      <c r="D676" s="53" t="s">
        <v>635</v>
      </c>
      <c r="E676" s="53" t="s">
        <v>479</v>
      </c>
    </row>
    <row r="677" spans="1:5" ht="17.25" customHeight="1" x14ac:dyDescent="0.25">
      <c r="A677" s="53" t="s">
        <v>634</v>
      </c>
      <c r="B677" s="54" t="s">
        <v>2558</v>
      </c>
      <c r="C677" s="53" t="s">
        <v>2557</v>
      </c>
      <c r="D677" s="83" t="s">
        <v>2559</v>
      </c>
      <c r="E677" s="53" t="s">
        <v>2560</v>
      </c>
    </row>
    <row r="678" spans="1:5" x14ac:dyDescent="0.25">
      <c r="A678" s="53" t="s">
        <v>168</v>
      </c>
      <c r="B678" s="54" t="s">
        <v>1259</v>
      </c>
      <c r="C678" s="53" t="s">
        <v>1388</v>
      </c>
      <c r="D678" s="53" t="s">
        <v>625</v>
      </c>
      <c r="E678" s="53" t="s">
        <v>433</v>
      </c>
    </row>
    <row r="679" spans="1:5" x14ac:dyDescent="0.25">
      <c r="A679" s="53" t="s">
        <v>168</v>
      </c>
      <c r="B679" s="54" t="s">
        <v>2289</v>
      </c>
      <c r="C679" s="92" t="s">
        <v>2290</v>
      </c>
      <c r="D679" s="83" t="s">
        <v>2291</v>
      </c>
      <c r="E679" s="53" t="s">
        <v>1506</v>
      </c>
    </row>
    <row r="680" spans="1:5" x14ac:dyDescent="0.25">
      <c r="A680" s="53" t="s">
        <v>168</v>
      </c>
      <c r="B680" s="54" t="s">
        <v>2528</v>
      </c>
      <c r="C680" s="192" t="s">
        <v>2529</v>
      </c>
      <c r="D680" s="83" t="s">
        <v>2530</v>
      </c>
      <c r="E680" s="53" t="s">
        <v>2527</v>
      </c>
    </row>
    <row r="681" spans="1:5" x14ac:dyDescent="0.25">
      <c r="A681" s="53" t="s">
        <v>168</v>
      </c>
      <c r="B681" s="54" t="s">
        <v>2523</v>
      </c>
      <c r="C681" s="192" t="s">
        <v>2524</v>
      </c>
      <c r="D681" s="193" t="s">
        <v>2525</v>
      </c>
      <c r="E681" s="53" t="s">
        <v>2526</v>
      </c>
    </row>
    <row r="682" spans="1:5" x14ac:dyDescent="0.25">
      <c r="A682" s="53" t="s">
        <v>195</v>
      </c>
      <c r="B682" s="54" t="s">
        <v>1111</v>
      </c>
      <c r="C682" s="53" t="s">
        <v>196</v>
      </c>
      <c r="D682" s="53" t="s">
        <v>616</v>
      </c>
      <c r="E682" s="53" t="s">
        <v>617</v>
      </c>
    </row>
    <row r="683" spans="1:5" x14ac:dyDescent="0.25">
      <c r="A683" s="53" t="s">
        <v>26</v>
      </c>
      <c r="B683" s="54" t="s">
        <v>626</v>
      </c>
      <c r="C683" s="53" t="s">
        <v>627</v>
      </c>
      <c r="D683" s="53" t="s">
        <v>628</v>
      </c>
      <c r="E683" s="53" t="s">
        <v>433</v>
      </c>
    </row>
    <row r="684" spans="1:5" x14ac:dyDescent="0.25">
      <c r="A684" s="53" t="s">
        <v>629</v>
      </c>
      <c r="B684" s="54" t="s">
        <v>1260</v>
      </c>
      <c r="C684" s="53" t="s">
        <v>630</v>
      </c>
      <c r="D684" s="53" t="s">
        <v>631</v>
      </c>
      <c r="E684" s="53" t="s">
        <v>479</v>
      </c>
    </row>
    <row r="685" spans="1:5" ht="30" x14ac:dyDescent="0.25">
      <c r="A685" s="53" t="s">
        <v>1054</v>
      </c>
      <c r="B685" s="54" t="s">
        <v>1261</v>
      </c>
      <c r="C685" s="53" t="s">
        <v>1025</v>
      </c>
      <c r="D685" s="83" t="s">
        <v>1026</v>
      </c>
      <c r="E685" s="53" t="s">
        <v>1506</v>
      </c>
    </row>
    <row r="686" spans="1:5" ht="30" x14ac:dyDescent="0.25">
      <c r="A686" s="53" t="s">
        <v>1054</v>
      </c>
      <c r="B686" s="54" t="s">
        <v>1262</v>
      </c>
      <c r="C686" s="53" t="s">
        <v>632</v>
      </c>
      <c r="D686" s="53" t="s">
        <v>633</v>
      </c>
      <c r="E686" s="53" t="s">
        <v>479</v>
      </c>
    </row>
    <row r="687" spans="1:5" ht="30" x14ac:dyDescent="0.25">
      <c r="A687" s="53" t="s">
        <v>2532</v>
      </c>
      <c r="B687" s="54" t="s">
        <v>2531</v>
      </c>
      <c r="C687" s="53" t="s">
        <v>2533</v>
      </c>
      <c r="D687" s="83" t="s">
        <v>2534</v>
      </c>
      <c r="E687" s="53" t="s">
        <v>479</v>
      </c>
    </row>
    <row r="688" spans="1:5" ht="30" x14ac:dyDescent="0.25">
      <c r="A688" s="53" t="s">
        <v>1055</v>
      </c>
      <c r="B688" s="54" t="s">
        <v>1263</v>
      </c>
      <c r="C688" s="53" t="s">
        <v>1009</v>
      </c>
      <c r="D688" s="83" t="s">
        <v>1008</v>
      </c>
      <c r="E688" s="53" t="s">
        <v>479</v>
      </c>
    </row>
    <row r="689" spans="1:5" ht="29.25" customHeight="1" x14ac:dyDescent="0.25">
      <c r="A689" s="53" t="s">
        <v>618</v>
      </c>
      <c r="B689" s="54" t="s">
        <v>2125</v>
      </c>
      <c r="C689" s="53" t="s">
        <v>1515</v>
      </c>
      <c r="D689" s="53" t="s">
        <v>619</v>
      </c>
      <c r="E689" s="53" t="s">
        <v>608</v>
      </c>
    </row>
    <row r="690" spans="1:5" ht="30" x14ac:dyDescent="0.25">
      <c r="A690" s="53" t="s">
        <v>622</v>
      </c>
      <c r="B690" s="54" t="s">
        <v>1264</v>
      </c>
      <c r="C690" s="53" t="s">
        <v>623</v>
      </c>
      <c r="D690" s="53" t="s">
        <v>624</v>
      </c>
      <c r="E690" s="53" t="s">
        <v>608</v>
      </c>
    </row>
    <row r="691" spans="1:5" ht="30" x14ac:dyDescent="0.25">
      <c r="A691" s="53" t="s">
        <v>620</v>
      </c>
      <c r="B691" s="54" t="s">
        <v>1078</v>
      </c>
      <c r="C691" s="53" t="s">
        <v>1389</v>
      </c>
      <c r="D691" s="53" t="s">
        <v>621</v>
      </c>
      <c r="E691" s="53" t="s">
        <v>430</v>
      </c>
    </row>
    <row r="692" spans="1:5" x14ac:dyDescent="0.25">
      <c r="A692" s="53" t="s">
        <v>199</v>
      </c>
      <c r="B692" s="54" t="s">
        <v>2394</v>
      </c>
      <c r="C692" s="53" t="s">
        <v>2395</v>
      </c>
      <c r="D692" s="83" t="s">
        <v>2396</v>
      </c>
      <c r="E692" s="53" t="s">
        <v>2397</v>
      </c>
    </row>
    <row r="693" spans="1:5" ht="30" x14ac:dyDescent="0.25">
      <c r="A693" s="53" t="s">
        <v>199</v>
      </c>
      <c r="B693" s="54" t="s">
        <v>1616</v>
      </c>
      <c r="C693" s="58" t="s">
        <v>200</v>
      </c>
      <c r="D693" s="124" t="s">
        <v>201</v>
      </c>
      <c r="E693" s="53" t="s">
        <v>1505</v>
      </c>
    </row>
    <row r="694" spans="1:5" x14ac:dyDescent="0.25">
      <c r="A694" s="53" t="s">
        <v>638</v>
      </c>
      <c r="B694" s="54" t="s">
        <v>1265</v>
      </c>
      <c r="C694" s="53" t="s">
        <v>639</v>
      </c>
      <c r="D694" s="53" t="s">
        <v>640</v>
      </c>
      <c r="E694" s="53" t="s">
        <v>1505</v>
      </c>
    </row>
    <row r="695" spans="1:5" x14ac:dyDescent="0.25">
      <c r="A695" s="53" t="s">
        <v>185</v>
      </c>
      <c r="B695" s="54" t="s">
        <v>2286</v>
      </c>
      <c r="C695" s="53" t="s">
        <v>2287</v>
      </c>
      <c r="D695" s="83" t="s">
        <v>2536</v>
      </c>
      <c r="E695" s="53" t="s">
        <v>2288</v>
      </c>
    </row>
    <row r="696" spans="1:5" x14ac:dyDescent="0.25">
      <c r="A696" s="53" t="s">
        <v>186</v>
      </c>
      <c r="B696" s="54" t="s">
        <v>2539</v>
      </c>
      <c r="C696" s="53" t="s">
        <v>2535</v>
      </c>
      <c r="D696" s="83" t="s">
        <v>2537</v>
      </c>
      <c r="E696" s="53" t="s">
        <v>2538</v>
      </c>
    </row>
    <row r="697" spans="1:5" x14ac:dyDescent="0.25">
      <c r="A697" s="53" t="s">
        <v>20</v>
      </c>
      <c r="B697" s="54" t="s">
        <v>1266</v>
      </c>
      <c r="C697" s="53" t="s">
        <v>1390</v>
      </c>
      <c r="D697" s="53" t="s">
        <v>603</v>
      </c>
      <c r="E697" s="53" t="s">
        <v>430</v>
      </c>
    </row>
    <row r="698" spans="1:5" x14ac:dyDescent="0.25">
      <c r="A698" s="53" t="s">
        <v>20</v>
      </c>
      <c r="B698" s="54" t="s">
        <v>1267</v>
      </c>
      <c r="C698" s="53" t="s">
        <v>643</v>
      </c>
      <c r="D698" s="130" t="s">
        <v>1471</v>
      </c>
      <c r="E698" s="53" t="s">
        <v>1501</v>
      </c>
    </row>
    <row r="699" spans="1:5" x14ac:dyDescent="0.25">
      <c r="A699" s="53" t="s">
        <v>20</v>
      </c>
      <c r="B699" s="54" t="s">
        <v>1268</v>
      </c>
      <c r="C699" s="53" t="s">
        <v>614</v>
      </c>
      <c r="D699" s="53" t="s">
        <v>641</v>
      </c>
      <c r="E699" s="53" t="s">
        <v>642</v>
      </c>
    </row>
    <row r="700" spans="1:5" x14ac:dyDescent="0.25">
      <c r="A700" s="53" t="s">
        <v>20</v>
      </c>
      <c r="B700" s="54" t="s">
        <v>1346</v>
      </c>
      <c r="C700" s="53" t="s">
        <v>1408</v>
      </c>
      <c r="D700" s="53" t="s">
        <v>644</v>
      </c>
      <c r="E700" s="53" t="s">
        <v>1504</v>
      </c>
    </row>
    <row r="701" spans="1:5" x14ac:dyDescent="0.25">
      <c r="A701" s="53" t="s">
        <v>20</v>
      </c>
      <c r="B701" s="54" t="s">
        <v>1269</v>
      </c>
      <c r="C701" s="53" t="s">
        <v>609</v>
      </c>
      <c r="D701" s="53" t="s">
        <v>610</v>
      </c>
      <c r="E701" s="53" t="s">
        <v>608</v>
      </c>
    </row>
    <row r="702" spans="1:5" x14ac:dyDescent="0.25">
      <c r="A702" s="53" t="s">
        <v>20</v>
      </c>
      <c r="B702" s="54" t="s">
        <v>1270</v>
      </c>
      <c r="C702" s="53" t="s">
        <v>1391</v>
      </c>
      <c r="D702" s="53" t="s">
        <v>607</v>
      </c>
      <c r="E702" s="53" t="s">
        <v>608</v>
      </c>
    </row>
    <row r="703" spans="1:5" ht="30" x14ac:dyDescent="0.25">
      <c r="A703" s="53" t="s">
        <v>20</v>
      </c>
      <c r="B703" s="54" t="s">
        <v>1271</v>
      </c>
      <c r="C703" s="53" t="s">
        <v>611</v>
      </c>
      <c r="D703" s="53" t="s">
        <v>612</v>
      </c>
      <c r="E703" s="53" t="s">
        <v>613</v>
      </c>
    </row>
    <row r="704" spans="1:5" x14ac:dyDescent="0.25">
      <c r="A704" s="53" t="s">
        <v>20</v>
      </c>
      <c r="B704" s="54" t="s">
        <v>2233</v>
      </c>
      <c r="C704" s="53" t="s">
        <v>2237</v>
      </c>
      <c r="D704" s="83" t="s">
        <v>2239</v>
      </c>
      <c r="E704" s="53" t="s">
        <v>2238</v>
      </c>
    </row>
    <row r="705" spans="1:5" ht="30" x14ac:dyDescent="0.25">
      <c r="A705" s="53" t="s">
        <v>20</v>
      </c>
      <c r="B705" s="54" t="s">
        <v>1077</v>
      </c>
      <c r="C705" s="53" t="s">
        <v>604</v>
      </c>
      <c r="D705" s="53" t="s">
        <v>605</v>
      </c>
      <c r="E705" s="53" t="s">
        <v>606</v>
      </c>
    </row>
    <row r="706" spans="1:5" x14ac:dyDescent="0.25">
      <c r="A706" s="53" t="s">
        <v>20</v>
      </c>
      <c r="B706" s="54" t="s">
        <v>1272</v>
      </c>
      <c r="C706" s="53" t="s">
        <v>614</v>
      </c>
      <c r="D706" s="53" t="s">
        <v>615</v>
      </c>
      <c r="E706" s="53" t="s">
        <v>608</v>
      </c>
    </row>
    <row r="707" spans="1:5" x14ac:dyDescent="0.25">
      <c r="A707" s="53" t="s">
        <v>20</v>
      </c>
      <c r="B707" s="54" t="s">
        <v>2123</v>
      </c>
      <c r="C707" s="53" t="s">
        <v>2118</v>
      </c>
      <c r="D707" s="83" t="s">
        <v>2119</v>
      </c>
      <c r="E707" s="53" t="s">
        <v>608</v>
      </c>
    </row>
    <row r="708" spans="1:5" x14ac:dyDescent="0.25">
      <c r="A708" s="53" t="s">
        <v>20</v>
      </c>
      <c r="B708" s="54" t="s">
        <v>2124</v>
      </c>
      <c r="C708" t="s">
        <v>2120</v>
      </c>
      <c r="D708" s="83" t="s">
        <v>2122</v>
      </c>
      <c r="E708" s="53" t="s">
        <v>2121</v>
      </c>
    </row>
    <row r="709" spans="1:5" x14ac:dyDescent="0.25">
      <c r="A709" s="53" t="s">
        <v>191</v>
      </c>
      <c r="B709" s="54" t="s">
        <v>2224</v>
      </c>
      <c r="C709" s="53" t="s">
        <v>2227</v>
      </c>
      <c r="D709" s="83" t="s">
        <v>2225</v>
      </c>
      <c r="E709" s="53" t="s">
        <v>2226</v>
      </c>
    </row>
    <row r="710" spans="1:5" x14ac:dyDescent="0.25">
      <c r="A710" s="53" t="s">
        <v>636</v>
      </c>
      <c r="B710" s="54" t="s">
        <v>1273</v>
      </c>
      <c r="C710" s="53" t="s">
        <v>1392</v>
      </c>
      <c r="D710" s="53" t="s">
        <v>637</v>
      </c>
      <c r="E710" s="53" t="s">
        <v>479</v>
      </c>
    </row>
    <row r="711" spans="1:5" x14ac:dyDescent="0.25">
      <c r="A711" s="53"/>
      <c r="B711" s="54"/>
      <c r="C711" s="53"/>
      <c r="D711" s="53"/>
      <c r="E711" s="53"/>
    </row>
    <row r="712" spans="1:5" ht="21" x14ac:dyDescent="0.35">
      <c r="A712" s="52" t="s">
        <v>28</v>
      </c>
      <c r="B712" s="11"/>
      <c r="C712" s="33"/>
      <c r="D712" s="33"/>
      <c r="E712" s="115" t="str">
        <f>COUNTA(Table48[Город / Населённый пункт]) &amp; " ПАРТНЕРОВ"</f>
        <v>24 ПАРТНЕРОВ</v>
      </c>
    </row>
    <row r="713" spans="1:5" x14ac:dyDescent="0.25">
      <c r="A713" s="34" t="s">
        <v>13</v>
      </c>
      <c r="B713" s="12" t="s">
        <v>14</v>
      </c>
      <c r="C713" s="34" t="s">
        <v>15</v>
      </c>
      <c r="D713" s="34" t="s">
        <v>16</v>
      </c>
      <c r="E713" s="34" t="s">
        <v>424</v>
      </c>
    </row>
    <row r="714" spans="1:5" ht="45" x14ac:dyDescent="0.25">
      <c r="A714" s="53" t="s">
        <v>237</v>
      </c>
      <c r="B714" s="54" t="s">
        <v>1274</v>
      </c>
      <c r="C714" s="53" t="s">
        <v>650</v>
      </c>
      <c r="D714" s="53" t="s">
        <v>651</v>
      </c>
      <c r="E714" s="53" t="s">
        <v>479</v>
      </c>
    </row>
    <row r="715" spans="1:5" x14ac:dyDescent="0.25">
      <c r="A715" s="53" t="s">
        <v>237</v>
      </c>
      <c r="B715" s="54" t="s">
        <v>2445</v>
      </c>
      <c r="C715" s="53" t="s">
        <v>2446</v>
      </c>
      <c r="D715" s="53" t="s">
        <v>2447</v>
      </c>
      <c r="E715" s="53" t="s">
        <v>2044</v>
      </c>
    </row>
    <row r="716" spans="1:5" x14ac:dyDescent="0.25">
      <c r="A716" s="53" t="s">
        <v>203</v>
      </c>
      <c r="B716" s="54" t="s">
        <v>1275</v>
      </c>
      <c r="C716" s="53" t="s">
        <v>658</v>
      </c>
      <c r="D716" s="53" t="s">
        <v>659</v>
      </c>
      <c r="E716" s="53" t="s">
        <v>1658</v>
      </c>
    </row>
    <row r="717" spans="1:5" x14ac:dyDescent="0.25">
      <c r="A717" s="53" t="s">
        <v>203</v>
      </c>
      <c r="B717" s="54" t="s">
        <v>1276</v>
      </c>
      <c r="C717" s="53" t="s">
        <v>660</v>
      </c>
      <c r="D717" s="53" t="s">
        <v>661</v>
      </c>
      <c r="E717" s="53" t="s">
        <v>2044</v>
      </c>
    </row>
    <row r="718" spans="1:5" x14ac:dyDescent="0.25">
      <c r="A718" s="53" t="s">
        <v>203</v>
      </c>
      <c r="B718" s="54" t="s">
        <v>1277</v>
      </c>
      <c r="C718" s="53" t="s">
        <v>673</v>
      </c>
      <c r="D718" s="53" t="s">
        <v>674</v>
      </c>
      <c r="E718" s="53" t="s">
        <v>675</v>
      </c>
    </row>
    <row r="719" spans="1:5" x14ac:dyDescent="0.25">
      <c r="A719" s="53" t="s">
        <v>1712</v>
      </c>
      <c r="B719" s="54" t="s">
        <v>1713</v>
      </c>
      <c r="C719" s="53" t="s">
        <v>1714</v>
      </c>
      <c r="D719" s="139">
        <v>88443568788</v>
      </c>
      <c r="E719" s="53" t="s">
        <v>675</v>
      </c>
    </row>
    <row r="720" spans="1:5" hidden="1" x14ac:dyDescent="0.25">
      <c r="A720" s="53" t="s">
        <v>662</v>
      </c>
      <c r="B720" s="54" t="s">
        <v>1278</v>
      </c>
      <c r="C720" s="53" t="s">
        <v>663</v>
      </c>
      <c r="D720" s="53" t="s">
        <v>664</v>
      </c>
      <c r="E720" s="53" t="s">
        <v>464</v>
      </c>
    </row>
    <row r="721" spans="1:5" x14ac:dyDescent="0.25">
      <c r="A721" s="53" t="s">
        <v>655</v>
      </c>
      <c r="B721" s="54" t="s">
        <v>1279</v>
      </c>
      <c r="C721" s="53" t="s">
        <v>656</v>
      </c>
      <c r="D721" s="53" t="s">
        <v>657</v>
      </c>
      <c r="E721" s="53" t="s">
        <v>2002</v>
      </c>
    </row>
    <row r="722" spans="1:5" x14ac:dyDescent="0.25">
      <c r="A722" s="53" t="s">
        <v>668</v>
      </c>
      <c r="B722" s="54" t="s">
        <v>1280</v>
      </c>
      <c r="C722" s="53" t="s">
        <v>669</v>
      </c>
      <c r="D722" s="53" t="s">
        <v>670</v>
      </c>
      <c r="E722" s="53" t="s">
        <v>1551</v>
      </c>
    </row>
    <row r="723" spans="1:5" x14ac:dyDescent="0.25">
      <c r="A723" s="53" t="s">
        <v>221</v>
      </c>
      <c r="B723" s="54" t="s">
        <v>1281</v>
      </c>
      <c r="C723" s="53" t="s">
        <v>886</v>
      </c>
      <c r="D723" s="57" t="s">
        <v>1472</v>
      </c>
      <c r="E723" s="53" t="s">
        <v>675</v>
      </c>
    </row>
    <row r="724" spans="1:5" x14ac:dyDescent="0.25">
      <c r="A724" s="53" t="s">
        <v>241</v>
      </c>
      <c r="B724" s="54" t="s">
        <v>1076</v>
      </c>
      <c r="C724" s="53" t="s">
        <v>648</v>
      </c>
      <c r="D724" s="53" t="s">
        <v>649</v>
      </c>
      <c r="E724" s="53" t="s">
        <v>764</v>
      </c>
    </row>
    <row r="725" spans="1:5" x14ac:dyDescent="0.25">
      <c r="A725" s="53" t="s">
        <v>652</v>
      </c>
      <c r="B725" s="54" t="s">
        <v>1111</v>
      </c>
      <c r="C725" s="53" t="s">
        <v>653</v>
      </c>
      <c r="D725" s="53" t="s">
        <v>654</v>
      </c>
      <c r="E725" s="53" t="s">
        <v>433</v>
      </c>
    </row>
    <row r="726" spans="1:5" x14ac:dyDescent="0.25">
      <c r="A726" s="53" t="s">
        <v>645</v>
      </c>
      <c r="B726" s="54" t="s">
        <v>1282</v>
      </c>
      <c r="C726" s="53" t="s">
        <v>646</v>
      </c>
      <c r="D726" s="53" t="s">
        <v>647</v>
      </c>
      <c r="E726" s="53" t="s">
        <v>464</v>
      </c>
    </row>
    <row r="727" spans="1:5" ht="17.25" customHeight="1" x14ac:dyDescent="0.25">
      <c r="A727" s="53" t="s">
        <v>461</v>
      </c>
      <c r="B727" s="54" t="s">
        <v>1283</v>
      </c>
      <c r="C727" s="53" t="s">
        <v>671</v>
      </c>
      <c r="D727" s="53" t="s">
        <v>672</v>
      </c>
      <c r="E727" s="53" t="s">
        <v>464</v>
      </c>
    </row>
    <row r="728" spans="1:5" ht="17.25" customHeight="1" x14ac:dyDescent="0.25">
      <c r="A728" s="53" t="s">
        <v>665</v>
      </c>
      <c r="B728" s="54" t="s">
        <v>1284</v>
      </c>
      <c r="C728" s="53" t="s">
        <v>1393</v>
      </c>
      <c r="D728" s="53" t="s">
        <v>666</v>
      </c>
      <c r="E728" s="53" t="s">
        <v>1996</v>
      </c>
    </row>
    <row r="729" spans="1:5" ht="17.25" customHeight="1" x14ac:dyDescent="0.25">
      <c r="A729" s="53" t="s">
        <v>1539</v>
      </c>
      <c r="B729" s="54" t="s">
        <v>1540</v>
      </c>
      <c r="C729" s="53" t="s">
        <v>1541</v>
      </c>
      <c r="D729" s="53" t="s">
        <v>1542</v>
      </c>
      <c r="E729" s="53" t="s">
        <v>464</v>
      </c>
    </row>
    <row r="730" spans="1:5" ht="32.25" customHeight="1" x14ac:dyDescent="0.25">
      <c r="A730" s="53" t="s">
        <v>1659</v>
      </c>
      <c r="B730" s="54" t="s">
        <v>1660</v>
      </c>
      <c r="C730" s="53" t="s">
        <v>1661</v>
      </c>
      <c r="D730" s="57" t="s">
        <v>1662</v>
      </c>
      <c r="E730" s="53" t="s">
        <v>1496</v>
      </c>
    </row>
    <row r="731" spans="1:5" ht="29.25" customHeight="1" x14ac:dyDescent="0.25">
      <c r="A731" s="53" t="s">
        <v>2218</v>
      </c>
      <c r="B731" s="54" t="s">
        <v>2448</v>
      </c>
      <c r="C731" s="53" t="s">
        <v>2449</v>
      </c>
      <c r="D731" s="53" t="s">
        <v>2450</v>
      </c>
      <c r="E731" s="53" t="s">
        <v>464</v>
      </c>
    </row>
    <row r="732" spans="1:5" ht="48.75" customHeight="1" x14ac:dyDescent="0.25">
      <c r="A732" s="53" t="s">
        <v>2045</v>
      </c>
      <c r="B732" s="54" t="s">
        <v>2046</v>
      </c>
      <c r="C732" s="53" t="s">
        <v>2047</v>
      </c>
      <c r="D732" s="139" t="s">
        <v>2051</v>
      </c>
      <c r="E732" s="53" t="s">
        <v>1830</v>
      </c>
    </row>
    <row r="733" spans="1:5" ht="42" customHeight="1" x14ac:dyDescent="0.25">
      <c r="A733" s="53" t="s">
        <v>2048</v>
      </c>
      <c r="B733" s="54" t="s">
        <v>2049</v>
      </c>
      <c r="C733" s="53" t="s">
        <v>2050</v>
      </c>
      <c r="D733" s="53" t="s">
        <v>2052</v>
      </c>
      <c r="E733" s="53" t="s">
        <v>1830</v>
      </c>
    </row>
    <row r="734" spans="1:5" ht="33" customHeight="1" x14ac:dyDescent="0.25">
      <c r="A734" s="53" t="s">
        <v>2062</v>
      </c>
      <c r="B734" s="54" t="s">
        <v>2063</v>
      </c>
      <c r="C734" s="53" t="s">
        <v>2064</v>
      </c>
      <c r="D734" s="53" t="s">
        <v>2065</v>
      </c>
      <c r="E734" s="53" t="s">
        <v>1830</v>
      </c>
    </row>
    <row r="735" spans="1:5" x14ac:dyDescent="0.25">
      <c r="A735" s="53" t="s">
        <v>32</v>
      </c>
      <c r="B735" s="54" t="s">
        <v>2220</v>
      </c>
      <c r="C735" s="53" t="s">
        <v>2221</v>
      </c>
      <c r="D735" s="53" t="s">
        <v>2222</v>
      </c>
      <c r="E735" s="53" t="s">
        <v>1830</v>
      </c>
    </row>
    <row r="736" spans="1:5" ht="30" x14ac:dyDescent="0.25">
      <c r="A736" s="53" t="s">
        <v>2058</v>
      </c>
      <c r="B736" s="54" t="s">
        <v>2307</v>
      </c>
      <c r="C736" s="171" t="s">
        <v>2308</v>
      </c>
      <c r="D736" s="88" t="s">
        <v>2309</v>
      </c>
      <c r="E736" s="53" t="s">
        <v>1830</v>
      </c>
    </row>
    <row r="737" spans="1:5" x14ac:dyDescent="0.25">
      <c r="A737" s="53" t="s">
        <v>1834</v>
      </c>
      <c r="B737" s="54" t="s">
        <v>1833</v>
      </c>
      <c r="C737" s="53" t="s">
        <v>1832</v>
      </c>
      <c r="D737" s="57" t="s">
        <v>1831</v>
      </c>
      <c r="E737" s="53" t="s">
        <v>1830</v>
      </c>
    </row>
    <row r="738" spans="1:5" ht="21" x14ac:dyDescent="0.35">
      <c r="A738" s="52" t="s">
        <v>233</v>
      </c>
      <c r="B738" s="11"/>
      <c r="C738" s="33"/>
      <c r="D738" s="33"/>
      <c r="E738" s="115" t="str">
        <f>COUNTA(Table49[Город / Населённый пункт]) &amp; " ПАРТНЕРА"</f>
        <v>5 ПАРТНЕРА</v>
      </c>
    </row>
    <row r="739" spans="1:5" x14ac:dyDescent="0.25">
      <c r="A739" s="34" t="s">
        <v>13</v>
      </c>
      <c r="B739" s="12" t="s">
        <v>14</v>
      </c>
      <c r="C739" s="34" t="s">
        <v>15</v>
      </c>
      <c r="D739" s="34" t="s">
        <v>16</v>
      </c>
      <c r="E739" s="34" t="s">
        <v>424</v>
      </c>
    </row>
    <row r="740" spans="1:5" x14ac:dyDescent="0.25">
      <c r="A740" s="53" t="s">
        <v>228</v>
      </c>
      <c r="B740" s="54" t="s">
        <v>1158</v>
      </c>
      <c r="C740" s="53" t="s">
        <v>1365</v>
      </c>
      <c r="D740" s="53" t="s">
        <v>229</v>
      </c>
      <c r="E740" s="53" t="s">
        <v>1551</v>
      </c>
    </row>
    <row r="741" spans="1:5" x14ac:dyDescent="0.25">
      <c r="A741" s="53" t="s">
        <v>228</v>
      </c>
      <c r="B741" s="54" t="s">
        <v>1285</v>
      </c>
      <c r="C741" s="53" t="s">
        <v>677</v>
      </c>
      <c r="D741" s="53" t="s">
        <v>678</v>
      </c>
      <c r="E741" s="53" t="s">
        <v>1784</v>
      </c>
    </row>
    <row r="742" spans="1:5" ht="32.25" customHeight="1" x14ac:dyDescent="0.25">
      <c r="A742" s="53" t="s">
        <v>1779</v>
      </c>
      <c r="B742" s="54" t="s">
        <v>1780</v>
      </c>
      <c r="C742" s="53" t="s">
        <v>1781</v>
      </c>
      <c r="D742" s="53" t="s">
        <v>1782</v>
      </c>
      <c r="E742" s="53" t="s">
        <v>1783</v>
      </c>
    </row>
    <row r="743" spans="1:5" x14ac:dyDescent="0.25">
      <c r="A743" s="53" t="s">
        <v>230</v>
      </c>
      <c r="B743" s="54" t="s">
        <v>1075</v>
      </c>
      <c r="C743" s="53" t="s">
        <v>1366</v>
      </c>
      <c r="D743" s="53" t="s">
        <v>676</v>
      </c>
      <c r="E743" s="53" t="s">
        <v>1734</v>
      </c>
    </row>
    <row r="744" spans="1:5" ht="30" x14ac:dyDescent="0.25">
      <c r="A744" s="53" t="s">
        <v>1997</v>
      </c>
      <c r="B744" s="54" t="s">
        <v>1999</v>
      </c>
      <c r="C744" s="53" t="s">
        <v>1998</v>
      </c>
      <c r="D744" s="156" t="s">
        <v>2000</v>
      </c>
      <c r="E744" s="53" t="s">
        <v>2001</v>
      </c>
    </row>
    <row r="745" spans="1:5" ht="21" x14ac:dyDescent="0.35">
      <c r="A745" s="52" t="s">
        <v>34</v>
      </c>
      <c r="B745" s="11"/>
      <c r="C745" s="33"/>
      <c r="D745" s="33"/>
      <c r="E745" s="115" t="str">
        <f>COUNTA(Table50[Город / Населённый пункт]) &amp; " ПАРТНЕРОВ"</f>
        <v>57 ПАРТНЕРОВ</v>
      </c>
    </row>
    <row r="746" spans="1:5" x14ac:dyDescent="0.25">
      <c r="A746" s="34" t="s">
        <v>13</v>
      </c>
      <c r="B746" s="12" t="s">
        <v>14</v>
      </c>
      <c r="C746" s="34" t="s">
        <v>15</v>
      </c>
      <c r="D746" s="34" t="s">
        <v>16</v>
      </c>
      <c r="E746" s="34" t="s">
        <v>424</v>
      </c>
    </row>
    <row r="747" spans="1:5" x14ac:dyDescent="0.25">
      <c r="A747" s="53" t="s">
        <v>1963</v>
      </c>
      <c r="B747" s="54" t="s">
        <v>1964</v>
      </c>
      <c r="C747" s="53" t="s">
        <v>1965</v>
      </c>
      <c r="D747" s="57" t="s">
        <v>1966</v>
      </c>
      <c r="E747" s="53" t="s">
        <v>1967</v>
      </c>
    </row>
    <row r="748" spans="1:5" x14ac:dyDescent="0.25">
      <c r="A748" s="53" t="s">
        <v>268</v>
      </c>
      <c r="B748" s="54" t="s">
        <v>1286</v>
      </c>
      <c r="C748" s="53" t="s">
        <v>686</v>
      </c>
      <c r="D748" s="53" t="s">
        <v>687</v>
      </c>
      <c r="E748" s="53" t="s">
        <v>470</v>
      </c>
    </row>
    <row r="749" spans="1:5" x14ac:dyDescent="0.25">
      <c r="A749" s="53" t="s">
        <v>268</v>
      </c>
      <c r="B749" s="54" t="s">
        <v>1861</v>
      </c>
      <c r="C749" s="53" t="s">
        <v>1862</v>
      </c>
      <c r="D749" s="57" t="s">
        <v>1863</v>
      </c>
      <c r="E749" s="53" t="s">
        <v>1858</v>
      </c>
    </row>
    <row r="750" spans="1:5" ht="30" x14ac:dyDescent="0.25">
      <c r="A750" s="53" t="s">
        <v>268</v>
      </c>
      <c r="B750" s="54" t="s">
        <v>2300</v>
      </c>
      <c r="C750" s="53" t="s">
        <v>2301</v>
      </c>
      <c r="D750" s="57" t="s">
        <v>1732</v>
      </c>
      <c r="E750" s="53" t="s">
        <v>1733</v>
      </c>
    </row>
    <row r="751" spans="1:5" ht="30" x14ac:dyDescent="0.25">
      <c r="A751" s="53" t="s">
        <v>276</v>
      </c>
      <c r="B751" s="54" t="s">
        <v>2435</v>
      </c>
      <c r="C751" s="53" t="s">
        <v>2436</v>
      </c>
      <c r="D751" s="57" t="s">
        <v>2437</v>
      </c>
      <c r="E751" s="53" t="s">
        <v>1858</v>
      </c>
    </row>
    <row r="752" spans="1:5" ht="15.75" x14ac:dyDescent="0.25">
      <c r="A752" s="53" t="s">
        <v>255</v>
      </c>
      <c r="B752" s="54" t="s">
        <v>2039</v>
      </c>
      <c r="C752" s="53" t="s">
        <v>2040</v>
      </c>
      <c r="D752" s="95" t="s">
        <v>2041</v>
      </c>
      <c r="E752" s="53" t="s">
        <v>1733</v>
      </c>
    </row>
    <row r="753" spans="1:5" x14ac:dyDescent="0.25">
      <c r="A753" s="53" t="s">
        <v>255</v>
      </c>
      <c r="B753" s="54" t="s">
        <v>1161</v>
      </c>
      <c r="C753" s="53" t="s">
        <v>705</v>
      </c>
      <c r="D753" s="53" t="s">
        <v>706</v>
      </c>
      <c r="E753" s="53" t="s">
        <v>707</v>
      </c>
    </row>
    <row r="754" spans="1:5" x14ac:dyDescent="0.25">
      <c r="A754" s="53" t="s">
        <v>255</v>
      </c>
      <c r="B754" s="54" t="s">
        <v>1561</v>
      </c>
      <c r="C754" s="53" t="s">
        <v>1562</v>
      </c>
      <c r="D754" s="57" t="s">
        <v>1563</v>
      </c>
      <c r="E754" s="53" t="s">
        <v>2260</v>
      </c>
    </row>
    <row r="755" spans="1:5" ht="45" x14ac:dyDescent="0.25">
      <c r="A755" s="53" t="s">
        <v>255</v>
      </c>
      <c r="B755" s="54" t="s">
        <v>2432</v>
      </c>
      <c r="C755" s="53" t="s">
        <v>2433</v>
      </c>
      <c r="D755" s="57" t="s">
        <v>2434</v>
      </c>
      <c r="E755" s="53" t="s">
        <v>2260</v>
      </c>
    </row>
    <row r="756" spans="1:5" x14ac:dyDescent="0.25">
      <c r="A756" s="53" t="s">
        <v>715</v>
      </c>
      <c r="B756" s="54" t="s">
        <v>1287</v>
      </c>
      <c r="C756" s="53" t="s">
        <v>1860</v>
      </c>
      <c r="D756" s="53" t="s">
        <v>717</v>
      </c>
      <c r="E756" s="53" t="s">
        <v>713</v>
      </c>
    </row>
    <row r="757" spans="1:5" x14ac:dyDescent="0.25">
      <c r="A757" s="53" t="s">
        <v>715</v>
      </c>
      <c r="B757" s="54" t="s">
        <v>1288</v>
      </c>
      <c r="C757" s="53" t="s">
        <v>716</v>
      </c>
      <c r="D757" s="57" t="s">
        <v>1473</v>
      </c>
      <c r="E757" s="53" t="s">
        <v>713</v>
      </c>
    </row>
    <row r="758" spans="1:5" x14ac:dyDescent="0.25">
      <c r="A758" s="53" t="s">
        <v>680</v>
      </c>
      <c r="B758" s="54" t="s">
        <v>1289</v>
      </c>
      <c r="C758" s="53" t="s">
        <v>684</v>
      </c>
      <c r="D758" s="53" t="s">
        <v>685</v>
      </c>
      <c r="E758" s="53" t="s">
        <v>667</v>
      </c>
    </row>
    <row r="759" spans="1:5" ht="30" x14ac:dyDescent="0.25">
      <c r="A759" s="53" t="s">
        <v>715</v>
      </c>
      <c r="B759" s="54" t="s">
        <v>1619</v>
      </c>
      <c r="C759" s="53" t="s">
        <v>1620</v>
      </c>
      <c r="D759" s="57" t="s">
        <v>1618</v>
      </c>
      <c r="E759" s="53" t="s">
        <v>679</v>
      </c>
    </row>
    <row r="760" spans="1:5" x14ac:dyDescent="0.25">
      <c r="A760" s="53" t="s">
        <v>680</v>
      </c>
      <c r="B760" s="54" t="s">
        <v>1290</v>
      </c>
      <c r="C760" s="53" t="s">
        <v>681</v>
      </c>
      <c r="D760" s="53" t="s">
        <v>682</v>
      </c>
      <c r="E760" s="53" t="s">
        <v>683</v>
      </c>
    </row>
    <row r="761" spans="1:5" x14ac:dyDescent="0.25">
      <c r="A761" s="53" t="s">
        <v>680</v>
      </c>
      <c r="B761" s="54" t="s">
        <v>1981</v>
      </c>
      <c r="C761" s="53" t="s">
        <v>1982</v>
      </c>
      <c r="D761" s="57" t="s">
        <v>682</v>
      </c>
      <c r="E761" s="53" t="s">
        <v>1858</v>
      </c>
    </row>
    <row r="762" spans="1:5" x14ac:dyDescent="0.25">
      <c r="A762" s="53" t="s">
        <v>35</v>
      </c>
      <c r="B762" s="54" t="s">
        <v>1161</v>
      </c>
      <c r="C762" s="53" t="s">
        <v>689</v>
      </c>
      <c r="D762" s="53" t="s">
        <v>1474</v>
      </c>
      <c r="E762" s="53" t="s">
        <v>690</v>
      </c>
    </row>
    <row r="763" spans="1:5" x14ac:dyDescent="0.25">
      <c r="A763" s="53" t="s">
        <v>35</v>
      </c>
      <c r="B763" s="54" t="s">
        <v>1859</v>
      </c>
      <c r="C763" s="53" t="s">
        <v>691</v>
      </c>
      <c r="D763" s="53" t="s">
        <v>1475</v>
      </c>
      <c r="E763" s="53" t="s">
        <v>1733</v>
      </c>
    </row>
    <row r="764" spans="1:5" x14ac:dyDescent="0.25">
      <c r="A764" s="53" t="s">
        <v>35</v>
      </c>
      <c r="B764" t="s">
        <v>1857</v>
      </c>
      <c r="C764" s="18" t="s">
        <v>943</v>
      </c>
      <c r="D764" s="53" t="s">
        <v>692</v>
      </c>
      <c r="E764" s="53" t="s">
        <v>1858</v>
      </c>
    </row>
    <row r="765" spans="1:5" x14ac:dyDescent="0.25">
      <c r="A765" s="53" t="s">
        <v>35</v>
      </c>
      <c r="B765" s="54" t="s">
        <v>2127</v>
      </c>
      <c r="C765" s="53" t="s">
        <v>2091</v>
      </c>
      <c r="D765" s="53" t="s">
        <v>2092</v>
      </c>
      <c r="E765" s="53" t="s">
        <v>2259</v>
      </c>
    </row>
    <row r="766" spans="1:5" ht="30" x14ac:dyDescent="0.25">
      <c r="A766" s="53" t="s">
        <v>35</v>
      </c>
      <c r="B766" s="54" t="s">
        <v>2429</v>
      </c>
      <c r="C766" s="53" t="s">
        <v>2430</v>
      </c>
      <c r="D766" s="57" t="s">
        <v>2431</v>
      </c>
      <c r="E766" s="53" t="s">
        <v>1733</v>
      </c>
    </row>
    <row r="767" spans="1:5" x14ac:dyDescent="0.25">
      <c r="A767" s="53" t="s">
        <v>35</v>
      </c>
      <c r="B767" s="54" t="s">
        <v>2455</v>
      </c>
      <c r="C767" s="176" t="s">
        <v>2456</v>
      </c>
      <c r="D767" s="57" t="s">
        <v>2457</v>
      </c>
      <c r="E767" s="53" t="s">
        <v>1733</v>
      </c>
    </row>
    <row r="768" spans="1:5" ht="30" x14ac:dyDescent="0.25">
      <c r="A768" s="53" t="s">
        <v>258</v>
      </c>
      <c r="B768" s="54" t="s">
        <v>1968</v>
      </c>
      <c r="C768" s="53" t="s">
        <v>696</v>
      </c>
      <c r="D768" s="53" t="s">
        <v>697</v>
      </c>
      <c r="E768" s="53" t="s">
        <v>2258</v>
      </c>
    </row>
    <row r="769" spans="1:5" x14ac:dyDescent="0.25">
      <c r="A769" s="53" t="s">
        <v>258</v>
      </c>
      <c r="B769" s="54" t="s">
        <v>1292</v>
      </c>
      <c r="C769" s="53" t="s">
        <v>700</v>
      </c>
      <c r="D769" s="53" t="s">
        <v>701</v>
      </c>
      <c r="E769" s="53" t="s">
        <v>448</v>
      </c>
    </row>
    <row r="770" spans="1:5" x14ac:dyDescent="0.25">
      <c r="A770" s="53" t="s">
        <v>258</v>
      </c>
      <c r="B770" s="54" t="s">
        <v>1870</v>
      </c>
      <c r="C770" s="53" t="s">
        <v>1394</v>
      </c>
      <c r="D770" s="53" t="s">
        <v>702</v>
      </c>
      <c r="E770" s="53" t="s">
        <v>2257</v>
      </c>
    </row>
    <row r="771" spans="1:5" x14ac:dyDescent="0.25">
      <c r="A771" s="53" t="s">
        <v>258</v>
      </c>
      <c r="B771" s="54" t="s">
        <v>1293</v>
      </c>
      <c r="C771" s="53" t="s">
        <v>698</v>
      </c>
      <c r="D771" s="53" t="s">
        <v>699</v>
      </c>
      <c r="E771" s="53" t="s">
        <v>470</v>
      </c>
    </row>
    <row r="772" spans="1:5" x14ac:dyDescent="0.25">
      <c r="A772" s="53" t="s">
        <v>258</v>
      </c>
      <c r="B772" s="170" t="s">
        <v>2100</v>
      </c>
      <c r="C772" s="168" t="s">
        <v>2101</v>
      </c>
      <c r="D772" s="169" t="s">
        <v>2102</v>
      </c>
      <c r="E772" s="167" t="s">
        <v>1503</v>
      </c>
    </row>
    <row r="773" spans="1:5" ht="15.75" x14ac:dyDescent="0.25">
      <c r="A773" s="53" t="s">
        <v>258</v>
      </c>
      <c r="B773" s="189" t="s">
        <v>2509</v>
      </c>
      <c r="C773" s="185" t="s">
        <v>2510</v>
      </c>
      <c r="D773" s="160" t="s">
        <v>2511</v>
      </c>
      <c r="E773" s="53" t="s">
        <v>2256</v>
      </c>
    </row>
    <row r="774" spans="1:5" x14ac:dyDescent="0.25">
      <c r="A774" s="53" t="s">
        <v>273</v>
      </c>
      <c r="B774" s="54" t="s">
        <v>1564</v>
      </c>
      <c r="C774" s="53" t="s">
        <v>1565</v>
      </c>
      <c r="D774" s="57" t="s">
        <v>1566</v>
      </c>
      <c r="E774" s="53" t="s">
        <v>1567</v>
      </c>
    </row>
    <row r="775" spans="1:5" x14ac:dyDescent="0.25">
      <c r="A775" s="53" t="s">
        <v>273</v>
      </c>
      <c r="B775" s="54" t="s">
        <v>2253</v>
      </c>
      <c r="C775" s="53" t="s">
        <v>2254</v>
      </c>
      <c r="D775" s="57" t="s">
        <v>2255</v>
      </c>
      <c r="E775" s="53" t="s">
        <v>2256</v>
      </c>
    </row>
    <row r="776" spans="1:5" x14ac:dyDescent="0.25">
      <c r="A776" s="53" t="s">
        <v>248</v>
      </c>
      <c r="B776" s="54" t="s">
        <v>1294</v>
      </c>
      <c r="C776" s="53" t="s">
        <v>1517</v>
      </c>
      <c r="D776" s="57" t="s">
        <v>1476</v>
      </c>
      <c r="E776" s="53" t="s">
        <v>1568</v>
      </c>
    </row>
    <row r="777" spans="1:5" x14ac:dyDescent="0.25">
      <c r="A777" s="53" t="s">
        <v>248</v>
      </c>
      <c r="B777" s="54" t="s">
        <v>2294</v>
      </c>
      <c r="C777" s="53" t="s">
        <v>2295</v>
      </c>
      <c r="D777" s="57" t="s">
        <v>2296</v>
      </c>
      <c r="E777" s="53" t="s">
        <v>448</v>
      </c>
    </row>
    <row r="778" spans="1:5" x14ac:dyDescent="0.25">
      <c r="A778" s="53" t="s">
        <v>266</v>
      </c>
      <c r="B778" s="54" t="s">
        <v>1295</v>
      </c>
      <c r="C778" s="53" t="s">
        <v>719</v>
      </c>
      <c r="D778" s="53" t="s">
        <v>720</v>
      </c>
      <c r="E778" s="53" t="s">
        <v>690</v>
      </c>
    </row>
    <row r="779" spans="1:5" x14ac:dyDescent="0.25">
      <c r="A779" s="53" t="s">
        <v>266</v>
      </c>
      <c r="B779" s="54" t="s">
        <v>1166</v>
      </c>
      <c r="C779" s="53" t="s">
        <v>1871</v>
      </c>
      <c r="D779" s="57" t="s">
        <v>970</v>
      </c>
      <c r="E779" s="53" t="s">
        <v>713</v>
      </c>
    </row>
    <row r="780" spans="1:5" x14ac:dyDescent="0.25">
      <c r="A780" s="53" t="s">
        <v>266</v>
      </c>
      <c r="B780" s="54" t="s">
        <v>1296</v>
      </c>
      <c r="C780" s="53" t="s">
        <v>1395</v>
      </c>
      <c r="D780" s="53" t="s">
        <v>718</v>
      </c>
      <c r="E780" s="53" t="s">
        <v>713</v>
      </c>
    </row>
    <row r="781" spans="1:5" x14ac:dyDescent="0.25">
      <c r="A781" s="53" t="s">
        <v>266</v>
      </c>
      <c r="B781" s="54" t="s">
        <v>2302</v>
      </c>
      <c r="C781" s="53" t="s">
        <v>2303</v>
      </c>
      <c r="D781" s="53"/>
      <c r="E781" s="53" t="s">
        <v>2304</v>
      </c>
    </row>
    <row r="782" spans="1:5" ht="30" x14ac:dyDescent="0.25">
      <c r="A782" s="53" t="s">
        <v>693</v>
      </c>
      <c r="B782" s="54" t="s">
        <v>2297</v>
      </c>
      <c r="C782" s="53" t="s">
        <v>694</v>
      </c>
      <c r="D782" s="53" t="s">
        <v>695</v>
      </c>
      <c r="E782" s="53" t="s">
        <v>2131</v>
      </c>
    </row>
    <row r="783" spans="1:5" ht="30" x14ac:dyDescent="0.25">
      <c r="A783" s="53" t="s">
        <v>693</v>
      </c>
      <c r="B783" s="54" t="s">
        <v>2128</v>
      </c>
      <c r="C783" s="53" t="s">
        <v>2129</v>
      </c>
      <c r="D783" s="57" t="s">
        <v>2130</v>
      </c>
      <c r="E783" s="53" t="s">
        <v>2131</v>
      </c>
    </row>
    <row r="784" spans="1:5" x14ac:dyDescent="0.25">
      <c r="A784" s="53" t="s">
        <v>452</v>
      </c>
      <c r="B784" s="54" t="s">
        <v>1074</v>
      </c>
      <c r="C784" s="53" t="s">
        <v>1409</v>
      </c>
      <c r="D784" s="57" t="s">
        <v>1477</v>
      </c>
      <c r="E784" s="53" t="s">
        <v>470</v>
      </c>
    </row>
    <row r="785" spans="1:5" ht="30" x14ac:dyDescent="0.25">
      <c r="A785" s="53" t="s">
        <v>452</v>
      </c>
      <c r="B785" s="54" t="s">
        <v>2298</v>
      </c>
      <c r="C785" s="53" t="s">
        <v>1983</v>
      </c>
      <c r="D785" s="57" t="s">
        <v>1984</v>
      </c>
      <c r="E785" s="53" t="s">
        <v>1503</v>
      </c>
    </row>
    <row r="786" spans="1:5" x14ac:dyDescent="0.25">
      <c r="A786" s="53" t="s">
        <v>452</v>
      </c>
      <c r="B786" s="54" t="s">
        <v>2093</v>
      </c>
      <c r="C786" s="53" t="s">
        <v>2094</v>
      </c>
      <c r="D786" s="57" t="s">
        <v>2095</v>
      </c>
      <c r="E786" s="53" t="s">
        <v>2096</v>
      </c>
    </row>
    <row r="787" spans="1:5" x14ac:dyDescent="0.25">
      <c r="A787" s="53" t="s">
        <v>452</v>
      </c>
      <c r="B787" s="54" t="s">
        <v>2426</v>
      </c>
      <c r="C787" s="186" t="s">
        <v>2427</v>
      </c>
      <c r="D787" s="57" t="s">
        <v>2428</v>
      </c>
      <c r="E787" s="53" t="s">
        <v>2131</v>
      </c>
    </row>
    <row r="788" spans="1:5" ht="30" x14ac:dyDescent="0.25">
      <c r="A788" s="53" t="s">
        <v>253</v>
      </c>
      <c r="B788" s="54" t="s">
        <v>1297</v>
      </c>
      <c r="C788" s="53" t="s">
        <v>721</v>
      </c>
      <c r="D788" s="53" t="s">
        <v>722</v>
      </c>
      <c r="E788" s="53" t="s">
        <v>713</v>
      </c>
    </row>
    <row r="789" spans="1:5" ht="15.75" x14ac:dyDescent="0.25">
      <c r="A789" s="53" t="s">
        <v>253</v>
      </c>
      <c r="B789" s="54" t="s">
        <v>2506</v>
      </c>
      <c r="C789" s="188" t="s">
        <v>2507</v>
      </c>
      <c r="D789" s="160" t="s">
        <v>2508</v>
      </c>
      <c r="E789" s="53" t="s">
        <v>2131</v>
      </c>
    </row>
    <row r="790" spans="1:5" x14ac:dyDescent="0.25">
      <c r="A790" s="53" t="s">
        <v>1751</v>
      </c>
      <c r="B790" s="54" t="s">
        <v>1961</v>
      </c>
      <c r="C790" s="53" t="s">
        <v>1962</v>
      </c>
      <c r="D790" s="57" t="s">
        <v>722</v>
      </c>
      <c r="E790" s="53" t="s">
        <v>713</v>
      </c>
    </row>
    <row r="791" spans="1:5" ht="15.75" x14ac:dyDescent="0.25">
      <c r="A791" s="53" t="s">
        <v>1751</v>
      </c>
      <c r="B791" s="54" t="s">
        <v>2503</v>
      </c>
      <c r="C791" s="187" t="s">
        <v>2504</v>
      </c>
      <c r="D791" s="160" t="s">
        <v>2505</v>
      </c>
      <c r="E791" s="53" t="s">
        <v>2096</v>
      </c>
    </row>
    <row r="792" spans="1:5" ht="30" x14ac:dyDescent="0.25">
      <c r="A792" s="53" t="s">
        <v>723</v>
      </c>
      <c r="B792" s="54" t="s">
        <v>1298</v>
      </c>
      <c r="C792" s="53" t="s">
        <v>1396</v>
      </c>
      <c r="D792" s="57" t="s">
        <v>1478</v>
      </c>
      <c r="E792" s="53" t="s">
        <v>713</v>
      </c>
    </row>
    <row r="793" spans="1:5" x14ac:dyDescent="0.25">
      <c r="A793" s="53" t="s">
        <v>723</v>
      </c>
      <c r="B793" s="54" t="s">
        <v>1621</v>
      </c>
      <c r="C793" s="53" t="s">
        <v>1622</v>
      </c>
      <c r="D793" s="57" t="s">
        <v>1624</v>
      </c>
      <c r="E793" s="53" t="s">
        <v>1623</v>
      </c>
    </row>
    <row r="794" spans="1:5" x14ac:dyDescent="0.25">
      <c r="A794" s="53" t="s">
        <v>279</v>
      </c>
      <c r="B794" s="54" t="s">
        <v>711</v>
      </c>
      <c r="C794" s="53" t="s">
        <v>1010</v>
      </c>
      <c r="D794" s="53" t="s">
        <v>712</v>
      </c>
      <c r="E794" s="53" t="s">
        <v>713</v>
      </c>
    </row>
    <row r="795" spans="1:5" x14ac:dyDescent="0.25">
      <c r="A795" s="53" t="s">
        <v>279</v>
      </c>
      <c r="B795" s="54" t="s">
        <v>1299</v>
      </c>
      <c r="C795" s="53" t="s">
        <v>1516</v>
      </c>
      <c r="D795" s="53" t="s">
        <v>714</v>
      </c>
      <c r="E795" s="53" t="s">
        <v>1503</v>
      </c>
    </row>
    <row r="796" spans="1:5" x14ac:dyDescent="0.25">
      <c r="A796" s="53" t="s">
        <v>279</v>
      </c>
      <c r="B796" s="54" t="s">
        <v>1625</v>
      </c>
      <c r="C796" s="53" t="s">
        <v>1626</v>
      </c>
      <c r="D796" s="57" t="s">
        <v>1627</v>
      </c>
      <c r="E796" s="53" t="s">
        <v>1569</v>
      </c>
    </row>
    <row r="797" spans="1:5" x14ac:dyDescent="0.25">
      <c r="A797" s="53" t="s">
        <v>262</v>
      </c>
      <c r="B797" s="54" t="s">
        <v>1300</v>
      </c>
      <c r="C797" s="53" t="s">
        <v>732</v>
      </c>
      <c r="D797" s="57" t="s">
        <v>1479</v>
      </c>
      <c r="E797" s="53" t="s">
        <v>573</v>
      </c>
    </row>
    <row r="798" spans="1:5" x14ac:dyDescent="0.25">
      <c r="A798" s="53" t="s">
        <v>262</v>
      </c>
      <c r="B798" s="54" t="s">
        <v>1301</v>
      </c>
      <c r="C798" s="53" t="s">
        <v>732</v>
      </c>
      <c r="D798" s="57" t="s">
        <v>1480</v>
      </c>
      <c r="E798" s="53" t="s">
        <v>1733</v>
      </c>
    </row>
    <row r="799" spans="1:5" x14ac:dyDescent="0.25">
      <c r="A799" s="53" t="s">
        <v>262</v>
      </c>
      <c r="B799" s="54" t="s">
        <v>2458</v>
      </c>
      <c r="C799" s="53" t="s">
        <v>732</v>
      </c>
      <c r="D799" s="57" t="s">
        <v>2459</v>
      </c>
      <c r="E799" s="53" t="s">
        <v>1733</v>
      </c>
    </row>
    <row r="800" spans="1:5" ht="30" x14ac:dyDescent="0.25">
      <c r="A800" s="53" t="s">
        <v>708</v>
      </c>
      <c r="B800" s="54" t="s">
        <v>1302</v>
      </c>
      <c r="C800" s="53" t="s">
        <v>709</v>
      </c>
      <c r="D800" s="57" t="s">
        <v>710</v>
      </c>
      <c r="E800" s="53" t="s">
        <v>1502</v>
      </c>
    </row>
    <row r="801" spans="1:5" x14ac:dyDescent="0.25">
      <c r="A801" s="53" t="s">
        <v>726</v>
      </c>
      <c r="B801" s="54" t="s">
        <v>1304</v>
      </c>
      <c r="C801" s="53" t="s">
        <v>727</v>
      </c>
      <c r="D801" s="57" t="s">
        <v>728</v>
      </c>
      <c r="E801" s="53" t="s">
        <v>470</v>
      </c>
    </row>
    <row r="802" spans="1:5" x14ac:dyDescent="0.25">
      <c r="A802" s="53" t="s">
        <v>726</v>
      </c>
      <c r="B802" s="54" t="s">
        <v>2097</v>
      </c>
      <c r="C802" s="165" t="s">
        <v>2098</v>
      </c>
      <c r="D802" s="166" t="s">
        <v>2099</v>
      </c>
      <c r="E802" s="167" t="s">
        <v>2305</v>
      </c>
    </row>
    <row r="803" spans="1:5" x14ac:dyDescent="0.25">
      <c r="A803" s="53" t="s">
        <v>724</v>
      </c>
      <c r="B803" s="54" t="s">
        <v>1305</v>
      </c>
      <c r="C803" s="53" t="s">
        <v>1056</v>
      </c>
      <c r="D803" s="57" t="s">
        <v>725</v>
      </c>
      <c r="E803" s="53" t="s">
        <v>688</v>
      </c>
    </row>
    <row r="804" spans="1:5" x14ac:dyDescent="0.25">
      <c r="A804" s="53"/>
      <c r="B804" s="54"/>
      <c r="C804" s="53"/>
      <c r="D804" s="53"/>
      <c r="E804" s="53"/>
    </row>
    <row r="805" spans="1:5" ht="21" x14ac:dyDescent="0.35">
      <c r="A805" s="52" t="s">
        <v>40</v>
      </c>
      <c r="B805" s="11"/>
      <c r="C805" s="33"/>
      <c r="D805" s="33"/>
      <c r="E805" s="115" t="str">
        <f>COUNTA(Table51[Город / Населённый пункт]) &amp; " ПАРТНЕРОВ"</f>
        <v>27 ПАРТНЕРОВ</v>
      </c>
    </row>
    <row r="806" spans="1:5" x14ac:dyDescent="0.25">
      <c r="A806" s="34" t="s">
        <v>13</v>
      </c>
      <c r="B806" s="12" t="s">
        <v>14</v>
      </c>
      <c r="C806" s="34" t="s">
        <v>15</v>
      </c>
      <c r="D806" s="34" t="s">
        <v>16</v>
      </c>
      <c r="E806" s="34" t="s">
        <v>424</v>
      </c>
    </row>
    <row r="807" spans="1:5" ht="30" x14ac:dyDescent="0.25">
      <c r="A807" s="53" t="s">
        <v>465</v>
      </c>
      <c r="B807" s="53" t="s">
        <v>1306</v>
      </c>
      <c r="C807" s="53" t="s">
        <v>1057</v>
      </c>
      <c r="D807" s="53" t="s">
        <v>740</v>
      </c>
      <c r="E807" s="53" t="s">
        <v>441</v>
      </c>
    </row>
    <row r="808" spans="1:5" x14ac:dyDescent="0.25">
      <c r="A808" s="53" t="s">
        <v>465</v>
      </c>
      <c r="B808" s="53" t="s">
        <v>1307</v>
      </c>
      <c r="C808" s="53" t="s">
        <v>893</v>
      </c>
      <c r="D808" s="53" t="s">
        <v>1573</v>
      </c>
      <c r="E808" s="53" t="s">
        <v>441</v>
      </c>
    </row>
    <row r="809" spans="1:5" ht="30" x14ac:dyDescent="0.25">
      <c r="A809" s="53" t="s">
        <v>465</v>
      </c>
      <c r="B809" s="53" t="s">
        <v>1308</v>
      </c>
      <c r="C809" s="53" t="s">
        <v>891</v>
      </c>
      <c r="D809" s="53" t="s">
        <v>892</v>
      </c>
      <c r="E809" s="53" t="s">
        <v>441</v>
      </c>
    </row>
    <row r="810" spans="1:5" x14ac:dyDescent="0.25">
      <c r="A810" s="53" t="s">
        <v>465</v>
      </c>
      <c r="B810" s="53" t="s">
        <v>1789</v>
      </c>
      <c r="C810" s="53" t="s">
        <v>1788</v>
      </c>
      <c r="D810" s="53" t="s">
        <v>1790</v>
      </c>
      <c r="E810" s="53" t="s">
        <v>470</v>
      </c>
    </row>
    <row r="811" spans="1:5" x14ac:dyDescent="0.25">
      <c r="A811" s="53" t="s">
        <v>465</v>
      </c>
      <c r="B811" s="53" t="s">
        <v>1795</v>
      </c>
      <c r="C811" s="53" t="s">
        <v>1796</v>
      </c>
      <c r="D811" s="53" t="s">
        <v>1797</v>
      </c>
      <c r="E811" s="53" t="s">
        <v>1798</v>
      </c>
    </row>
    <row r="812" spans="1:5" ht="30" x14ac:dyDescent="0.25">
      <c r="A812" s="53" t="s">
        <v>888</v>
      </c>
      <c r="B812" s="53" t="s">
        <v>1171</v>
      </c>
      <c r="C812" s="53" t="s">
        <v>301</v>
      </c>
      <c r="D812" s="53" t="s">
        <v>302</v>
      </c>
      <c r="E812" s="53" t="s">
        <v>470</v>
      </c>
    </row>
    <row r="813" spans="1:5" ht="45" x14ac:dyDescent="0.25">
      <c r="A813" s="53" t="s">
        <v>888</v>
      </c>
      <c r="B813" s="53" t="s">
        <v>2325</v>
      </c>
      <c r="C813" s="53" t="s">
        <v>2148</v>
      </c>
      <c r="D813" s="53" t="s">
        <v>1704</v>
      </c>
      <c r="E813" s="53" t="s">
        <v>470</v>
      </c>
    </row>
    <row r="814" spans="1:5" x14ac:dyDescent="0.25">
      <c r="A814" s="53" t="s">
        <v>895</v>
      </c>
      <c r="B814" s="53" t="s">
        <v>1309</v>
      </c>
      <c r="C814" s="53" t="s">
        <v>896</v>
      </c>
      <c r="D814" s="53" t="s">
        <v>1574</v>
      </c>
      <c r="E814" s="53" t="s">
        <v>743</v>
      </c>
    </row>
    <row r="815" spans="1:5" x14ac:dyDescent="0.25">
      <c r="A815" s="53" t="s">
        <v>1791</v>
      </c>
      <c r="B815" s="53" t="s">
        <v>1792</v>
      </c>
      <c r="C815" s="53" t="s">
        <v>1793</v>
      </c>
      <c r="D815" s="53" t="s">
        <v>1794</v>
      </c>
      <c r="E815" s="53" t="s">
        <v>739</v>
      </c>
    </row>
    <row r="816" spans="1:5" x14ac:dyDescent="0.25">
      <c r="A816" s="53" t="s">
        <v>2035</v>
      </c>
      <c r="B816" s="53" t="s">
        <v>2326</v>
      </c>
      <c r="C816" s="159" t="s">
        <v>2036</v>
      </c>
      <c r="D816" s="57" t="s">
        <v>2037</v>
      </c>
      <c r="E816" s="53" t="s">
        <v>2038</v>
      </c>
    </row>
    <row r="817" spans="1:5" x14ac:dyDescent="0.25">
      <c r="A817" s="53" t="s">
        <v>889</v>
      </c>
      <c r="B817" s="53" t="s">
        <v>1640</v>
      </c>
      <c r="C817" s="53" t="s">
        <v>1058</v>
      </c>
      <c r="D817" s="53" t="s">
        <v>733</v>
      </c>
      <c r="E817" s="53" t="s">
        <v>739</v>
      </c>
    </row>
    <row r="818" spans="1:5" x14ac:dyDescent="0.25">
      <c r="A818" s="53" t="s">
        <v>737</v>
      </c>
      <c r="B818" s="53" t="s">
        <v>1641</v>
      </c>
      <c r="C818" s="53" t="s">
        <v>738</v>
      </c>
      <c r="D818" s="53" t="s">
        <v>1481</v>
      </c>
      <c r="E818" s="53" t="s">
        <v>739</v>
      </c>
    </row>
    <row r="819" spans="1:5" x14ac:dyDescent="0.25">
      <c r="A819" s="53" t="s">
        <v>737</v>
      </c>
      <c r="B819" s="53" t="s">
        <v>1611</v>
      </c>
      <c r="C819" s="53" t="s">
        <v>1609</v>
      </c>
      <c r="D819" s="53" t="s">
        <v>1610</v>
      </c>
      <c r="E819" s="53" t="s">
        <v>441</v>
      </c>
    </row>
    <row r="820" spans="1:5" x14ac:dyDescent="0.25">
      <c r="A820" s="53" t="s">
        <v>303</v>
      </c>
      <c r="B820" s="53" t="s">
        <v>1310</v>
      </c>
      <c r="C820" s="53" t="s">
        <v>734</v>
      </c>
      <c r="D820" s="53" t="s">
        <v>894</v>
      </c>
      <c r="E820" s="53" t="s">
        <v>1497</v>
      </c>
    </row>
    <row r="821" spans="1:5" x14ac:dyDescent="0.25">
      <c r="A821" s="53" t="s">
        <v>303</v>
      </c>
      <c r="B821" s="53" t="s">
        <v>1652</v>
      </c>
      <c r="C821" s="53" t="s">
        <v>735</v>
      </c>
      <c r="D821" s="53" t="s">
        <v>736</v>
      </c>
      <c r="E821" s="53" t="s">
        <v>667</v>
      </c>
    </row>
    <row r="822" spans="1:5" ht="30" x14ac:dyDescent="0.25">
      <c r="A822" s="53" t="s">
        <v>303</v>
      </c>
      <c r="B822" s="53" t="s">
        <v>1700</v>
      </c>
      <c r="C822" s="53" t="s">
        <v>1698</v>
      </c>
      <c r="D822" s="53" t="s">
        <v>1699</v>
      </c>
      <c r="E822" s="53" t="s">
        <v>667</v>
      </c>
    </row>
    <row r="823" spans="1:5" x14ac:dyDescent="0.25">
      <c r="A823" s="53" t="s">
        <v>292</v>
      </c>
      <c r="B823" s="53" t="s">
        <v>1117</v>
      </c>
      <c r="C823" s="53" t="s">
        <v>293</v>
      </c>
      <c r="D823" s="53" t="s">
        <v>1482</v>
      </c>
      <c r="E823" s="53" t="s">
        <v>667</v>
      </c>
    </row>
    <row r="824" spans="1:5" x14ac:dyDescent="0.25">
      <c r="A824" s="53" t="s">
        <v>465</v>
      </c>
      <c r="B824" s="53" t="s">
        <v>2321</v>
      </c>
      <c r="C824" s="53" t="s">
        <v>2149</v>
      </c>
      <c r="D824" s="53" t="s">
        <v>2150</v>
      </c>
      <c r="E824" s="53" t="s">
        <v>688</v>
      </c>
    </row>
    <row r="825" spans="1:5" x14ac:dyDescent="0.25">
      <c r="A825" s="53" t="s">
        <v>303</v>
      </c>
      <c r="B825" s="53" t="s">
        <v>2184</v>
      </c>
      <c r="C825" s="53" t="s">
        <v>1882</v>
      </c>
      <c r="D825" s="53" t="s">
        <v>2153</v>
      </c>
      <c r="E825" s="53" t="s">
        <v>2156</v>
      </c>
    </row>
    <row r="826" spans="1:5" x14ac:dyDescent="0.25">
      <c r="A826" s="53" t="s">
        <v>2151</v>
      </c>
      <c r="B826" s="53" t="s">
        <v>2184</v>
      </c>
      <c r="C826" s="53" t="s">
        <v>2158</v>
      </c>
      <c r="D826" s="53" t="s">
        <v>2155</v>
      </c>
      <c r="E826" s="53" t="s">
        <v>2156</v>
      </c>
    </row>
    <row r="827" spans="1:5" x14ac:dyDescent="0.25">
      <c r="A827" s="53" t="s">
        <v>2152</v>
      </c>
      <c r="B827" s="53" t="s">
        <v>2322</v>
      </c>
      <c r="C827" s="53" t="s">
        <v>2159</v>
      </c>
      <c r="D827" s="53" t="s">
        <v>2154</v>
      </c>
      <c r="E827" s="53" t="s">
        <v>688</v>
      </c>
    </row>
    <row r="828" spans="1:5" x14ac:dyDescent="0.25">
      <c r="A828" s="53" t="s">
        <v>292</v>
      </c>
      <c r="B828" s="53" t="s">
        <v>2157</v>
      </c>
      <c r="C828" s="53" t="s">
        <v>2160</v>
      </c>
      <c r="D828" s="53" t="s">
        <v>2164</v>
      </c>
      <c r="E828" s="53" t="s">
        <v>1551</v>
      </c>
    </row>
    <row r="829" spans="1:5" ht="30" x14ac:dyDescent="0.25">
      <c r="A829" s="53" t="s">
        <v>292</v>
      </c>
      <c r="B829" s="53" t="s">
        <v>2323</v>
      </c>
      <c r="C829" s="53" t="s">
        <v>2161</v>
      </c>
      <c r="D829" s="53" t="s">
        <v>2162</v>
      </c>
      <c r="E829" s="53" t="s">
        <v>688</v>
      </c>
    </row>
    <row r="830" spans="1:5" x14ac:dyDescent="0.25">
      <c r="A830" s="53" t="s">
        <v>292</v>
      </c>
      <c r="B830" s="53" t="s">
        <v>2324</v>
      </c>
      <c r="C830" s="53" t="s">
        <v>293</v>
      </c>
      <c r="D830" s="53" t="s">
        <v>2163</v>
      </c>
      <c r="E830" s="53" t="s">
        <v>688</v>
      </c>
    </row>
    <row r="831" spans="1:5" ht="30" x14ac:dyDescent="0.25">
      <c r="A831" s="53" t="s">
        <v>292</v>
      </c>
      <c r="B831" s="53" t="s">
        <v>2319</v>
      </c>
      <c r="C831" s="53" t="s">
        <v>2328</v>
      </c>
      <c r="D831" s="53" t="s">
        <v>2329</v>
      </c>
      <c r="E831" s="53" t="s">
        <v>2330</v>
      </c>
    </row>
    <row r="832" spans="1:5" ht="45" x14ac:dyDescent="0.25">
      <c r="A832" s="53" t="s">
        <v>465</v>
      </c>
      <c r="B832" s="53" t="s">
        <v>2320</v>
      </c>
      <c r="C832" s="53" t="s">
        <v>2331</v>
      </c>
      <c r="D832" s="53" t="s">
        <v>2332</v>
      </c>
      <c r="E832" s="53" t="s">
        <v>1551</v>
      </c>
    </row>
    <row r="833" spans="1:5" x14ac:dyDescent="0.25">
      <c r="A833" s="53" t="s">
        <v>888</v>
      </c>
      <c r="B833" s="53" t="s">
        <v>2327</v>
      </c>
      <c r="C833" s="53" t="s">
        <v>2316</v>
      </c>
      <c r="D833" s="53" t="s">
        <v>2317</v>
      </c>
      <c r="E833" s="53" t="s">
        <v>2318</v>
      </c>
    </row>
    <row r="834" spans="1:5" x14ac:dyDescent="0.25">
      <c r="A834" s="53"/>
      <c r="B834" s="54"/>
      <c r="C834" s="53"/>
      <c r="D834" s="53"/>
      <c r="E834" s="53"/>
    </row>
    <row r="835" spans="1:5" ht="21" x14ac:dyDescent="0.35">
      <c r="A835" s="52" t="s">
        <v>43</v>
      </c>
      <c r="B835" s="11"/>
      <c r="C835" s="33"/>
      <c r="D835" s="33"/>
      <c r="E835" s="115" t="str">
        <f>COUNTA(Table52[Город / Населённый пункт]) &amp; " ПАРТНЕРОВ"</f>
        <v>39 ПАРТНЕРОВ</v>
      </c>
    </row>
    <row r="836" spans="1:5" x14ac:dyDescent="0.25">
      <c r="A836" s="34" t="s">
        <v>13</v>
      </c>
      <c r="B836" s="12" t="s">
        <v>14</v>
      </c>
      <c r="C836" s="34" t="s">
        <v>15</v>
      </c>
      <c r="D836" s="34" t="s">
        <v>16</v>
      </c>
      <c r="E836" s="34" t="s">
        <v>424</v>
      </c>
    </row>
    <row r="837" spans="1:5" x14ac:dyDescent="0.25">
      <c r="A837" s="53" t="s">
        <v>309</v>
      </c>
      <c r="B837" s="53" t="s">
        <v>1122</v>
      </c>
      <c r="C837" s="53" t="s">
        <v>1040</v>
      </c>
      <c r="D837" s="57" t="s">
        <v>1022</v>
      </c>
      <c r="E837" s="53" t="s">
        <v>441</v>
      </c>
    </row>
    <row r="838" spans="1:5" x14ac:dyDescent="0.25">
      <c r="A838" s="53" t="s">
        <v>309</v>
      </c>
      <c r="B838" s="53" t="s">
        <v>2110</v>
      </c>
      <c r="C838" s="53" t="s">
        <v>2111</v>
      </c>
      <c r="D838" s="57" t="s">
        <v>2275</v>
      </c>
      <c r="E838" s="53" t="s">
        <v>2276</v>
      </c>
    </row>
    <row r="839" spans="1:5" x14ac:dyDescent="0.25">
      <c r="A839" s="53" t="s">
        <v>310</v>
      </c>
      <c r="B839" s="53" t="s">
        <v>1311</v>
      </c>
      <c r="C839" s="53" t="s">
        <v>916</v>
      </c>
      <c r="D839" s="53" t="s">
        <v>1483</v>
      </c>
      <c r="E839" s="53" t="s">
        <v>441</v>
      </c>
    </row>
    <row r="840" spans="1:5" x14ac:dyDescent="0.25">
      <c r="A840" s="53" t="s">
        <v>310</v>
      </c>
      <c r="B840" s="53" t="s">
        <v>1612</v>
      </c>
      <c r="C840" s="53" t="s">
        <v>1613</v>
      </c>
      <c r="D840" s="53" t="s">
        <v>1614</v>
      </c>
      <c r="E840" s="53" t="s">
        <v>1615</v>
      </c>
    </row>
    <row r="841" spans="1:5" ht="30" x14ac:dyDescent="0.25">
      <c r="A841" s="53" t="s">
        <v>310</v>
      </c>
      <c r="B841" s="53" t="s">
        <v>2277</v>
      </c>
      <c r="C841" s="53" t="s">
        <v>1985</v>
      </c>
      <c r="D841" s="53" t="s">
        <v>1986</v>
      </c>
      <c r="E841" s="53" t="s">
        <v>1987</v>
      </c>
    </row>
    <row r="842" spans="1:5" ht="30.75" customHeight="1" x14ac:dyDescent="0.25">
      <c r="A842" s="53" t="s">
        <v>310</v>
      </c>
      <c r="B842" s="53" t="s">
        <v>2023</v>
      </c>
      <c r="C842" s="53" t="s">
        <v>2024</v>
      </c>
      <c r="D842" s="53" t="s">
        <v>2025</v>
      </c>
      <c r="E842" s="53" t="s">
        <v>441</v>
      </c>
    </row>
    <row r="843" spans="1:5" ht="30.75" customHeight="1" x14ac:dyDescent="0.25">
      <c r="A843" s="53" t="s">
        <v>310</v>
      </c>
      <c r="B843" s="53" t="s">
        <v>2085</v>
      </c>
      <c r="C843" s="53" t="s">
        <v>2086</v>
      </c>
      <c r="D843" s="53" t="s">
        <v>2087</v>
      </c>
      <c r="E843" s="53" t="s">
        <v>517</v>
      </c>
    </row>
    <row r="844" spans="1:5" x14ac:dyDescent="0.25">
      <c r="A844" s="53" t="s">
        <v>1532</v>
      </c>
      <c r="B844" s="53" t="s">
        <v>1535</v>
      </c>
      <c r="C844" s="53" t="s">
        <v>1533</v>
      </c>
      <c r="D844" s="57" t="s">
        <v>1534</v>
      </c>
      <c r="E844" s="53" t="s">
        <v>441</v>
      </c>
    </row>
    <row r="845" spans="1:5" x14ac:dyDescent="0.25">
      <c r="A845" s="53" t="s">
        <v>312</v>
      </c>
      <c r="B845" s="53" t="s">
        <v>2278</v>
      </c>
      <c r="C845" s="53" t="s">
        <v>2212</v>
      </c>
      <c r="D845" s="57" t="s">
        <v>2213</v>
      </c>
      <c r="E845" s="53" t="s">
        <v>441</v>
      </c>
    </row>
    <row r="846" spans="1:5" ht="30" x14ac:dyDescent="0.25">
      <c r="A846" s="53" t="s">
        <v>312</v>
      </c>
      <c r="B846" s="53" t="s">
        <v>2442</v>
      </c>
      <c r="C846" s="53" t="s">
        <v>2443</v>
      </c>
      <c r="D846" s="57" t="s">
        <v>2444</v>
      </c>
      <c r="E846" s="53" t="s">
        <v>679</v>
      </c>
    </row>
    <row r="847" spans="1:5" x14ac:dyDescent="0.25">
      <c r="A847" s="53" t="s">
        <v>753</v>
      </c>
      <c r="B847" s="53" t="s">
        <v>1073</v>
      </c>
      <c r="C847" s="53" t="s">
        <v>754</v>
      </c>
      <c r="D847" s="53" t="s">
        <v>755</v>
      </c>
      <c r="E847" s="53" t="s">
        <v>756</v>
      </c>
    </row>
    <row r="848" spans="1:5" x14ac:dyDescent="0.25">
      <c r="A848" s="53" t="s">
        <v>328</v>
      </c>
      <c r="B848" s="53" t="s">
        <v>1068</v>
      </c>
      <c r="C848" s="53" t="s">
        <v>907</v>
      </c>
      <c r="D848" s="53" t="s">
        <v>1484</v>
      </c>
      <c r="E848" s="53" t="s">
        <v>908</v>
      </c>
    </row>
    <row r="849" spans="1:5" x14ac:dyDescent="0.25">
      <c r="A849" s="53" t="s">
        <v>328</v>
      </c>
      <c r="B849" s="53" t="s">
        <v>1642</v>
      </c>
      <c r="C849" s="53" t="s">
        <v>897</v>
      </c>
      <c r="D849" s="53" t="s">
        <v>1485</v>
      </c>
      <c r="E849" s="53" t="s">
        <v>667</v>
      </c>
    </row>
    <row r="850" spans="1:5" x14ac:dyDescent="0.25">
      <c r="A850" s="53" t="s">
        <v>328</v>
      </c>
      <c r="B850" s="53" t="s">
        <v>2079</v>
      </c>
      <c r="C850" s="53" t="s">
        <v>2080</v>
      </c>
      <c r="D850" s="53" t="s">
        <v>2081</v>
      </c>
      <c r="E850" s="53" t="s">
        <v>688</v>
      </c>
    </row>
    <row r="851" spans="1:5" x14ac:dyDescent="0.25">
      <c r="A851" s="53" t="s">
        <v>328</v>
      </c>
      <c r="B851" s="53" t="s">
        <v>2279</v>
      </c>
      <c r="C851" s="53" t="s">
        <v>2280</v>
      </c>
      <c r="D851" s="53" t="s">
        <v>2281</v>
      </c>
      <c r="E851" s="53" t="s">
        <v>2276</v>
      </c>
    </row>
    <row r="852" spans="1:5" x14ac:dyDescent="0.25">
      <c r="A852" s="53" t="s">
        <v>306</v>
      </c>
      <c r="B852" s="53" t="s">
        <v>2223</v>
      </c>
      <c r="C852" s="53" t="s">
        <v>748</v>
      </c>
      <c r="D852" s="53" t="s">
        <v>749</v>
      </c>
      <c r="E852" s="53" t="s">
        <v>667</v>
      </c>
    </row>
    <row r="853" spans="1:5" x14ac:dyDescent="0.25">
      <c r="A853" s="53" t="s">
        <v>306</v>
      </c>
      <c r="B853" s="53" t="s">
        <v>2561</v>
      </c>
      <c r="C853" s="53" t="s">
        <v>2562</v>
      </c>
      <c r="D853" s="53" t="s">
        <v>1986</v>
      </c>
      <c r="E853" s="53" t="s">
        <v>679</v>
      </c>
    </row>
    <row r="854" spans="1:5" ht="30" x14ac:dyDescent="0.25">
      <c r="A854" s="53" t="s">
        <v>319</v>
      </c>
      <c r="B854" s="53" t="s">
        <v>1643</v>
      </c>
      <c r="C854" s="53" t="s">
        <v>1059</v>
      </c>
      <c r="D854" s="53" t="s">
        <v>751</v>
      </c>
      <c r="E854" s="53" t="s">
        <v>752</v>
      </c>
    </row>
    <row r="855" spans="1:5" x14ac:dyDescent="0.25">
      <c r="A855" s="53" t="s">
        <v>319</v>
      </c>
      <c r="B855" s="53" t="s">
        <v>1069</v>
      </c>
      <c r="C855" s="53" t="s">
        <v>1397</v>
      </c>
      <c r="D855" s="53" t="s">
        <v>909</v>
      </c>
      <c r="E855" s="53" t="s">
        <v>743</v>
      </c>
    </row>
    <row r="856" spans="1:5" x14ac:dyDescent="0.25">
      <c r="A856" s="53" t="s">
        <v>319</v>
      </c>
      <c r="B856" s="53" t="s">
        <v>1644</v>
      </c>
      <c r="C856" s="53" t="s">
        <v>1531</v>
      </c>
      <c r="D856" s="53" t="s">
        <v>750</v>
      </c>
      <c r="E856" s="53" t="s">
        <v>743</v>
      </c>
    </row>
    <row r="857" spans="1:5" x14ac:dyDescent="0.25">
      <c r="A857" s="53" t="s">
        <v>319</v>
      </c>
      <c r="B857" s="53" t="s">
        <v>1645</v>
      </c>
      <c r="C857" s="53" t="s">
        <v>1529</v>
      </c>
      <c r="D857" s="57" t="s">
        <v>1530</v>
      </c>
      <c r="E857" s="53" t="s">
        <v>914</v>
      </c>
    </row>
    <row r="858" spans="1:5" ht="60" x14ac:dyDescent="0.25">
      <c r="A858" s="53" t="s">
        <v>319</v>
      </c>
      <c r="B858" s="53" t="s">
        <v>2493</v>
      </c>
      <c r="C858" s="53" t="s">
        <v>2494</v>
      </c>
      <c r="D858" s="57" t="s">
        <v>2495</v>
      </c>
      <c r="E858" s="53" t="s">
        <v>2496</v>
      </c>
    </row>
    <row r="859" spans="1:5" x14ac:dyDescent="0.25">
      <c r="A859" s="53" t="s">
        <v>322</v>
      </c>
      <c r="B859" s="53" t="s">
        <v>2489</v>
      </c>
      <c r="C859" s="53" t="s">
        <v>2490</v>
      </c>
      <c r="D859" s="57" t="s">
        <v>2491</v>
      </c>
      <c r="E859" s="53" t="s">
        <v>2492</v>
      </c>
    </row>
    <row r="860" spans="1:5" x14ac:dyDescent="0.25">
      <c r="A860" s="53" t="s">
        <v>44</v>
      </c>
      <c r="B860" s="53" t="s">
        <v>1070</v>
      </c>
      <c r="C860" s="53" t="s">
        <v>918</v>
      </c>
      <c r="D860" s="53" t="s">
        <v>1486</v>
      </c>
      <c r="E860" s="53" t="s">
        <v>919</v>
      </c>
    </row>
    <row r="861" spans="1:5" x14ac:dyDescent="0.25">
      <c r="A861" s="53" t="s">
        <v>44</v>
      </c>
      <c r="B861" s="53" t="s">
        <v>1646</v>
      </c>
      <c r="C861" s="53" t="s">
        <v>912</v>
      </c>
      <c r="D861" s="53" t="s">
        <v>913</v>
      </c>
      <c r="E861" s="53" t="s">
        <v>914</v>
      </c>
    </row>
    <row r="862" spans="1:5" x14ac:dyDescent="0.25">
      <c r="A862" s="53" t="s">
        <v>44</v>
      </c>
      <c r="B862" s="53" t="s">
        <v>1071</v>
      </c>
      <c r="C862" s="53" t="s">
        <v>910</v>
      </c>
      <c r="D862" s="53" t="s">
        <v>911</v>
      </c>
      <c r="E862" s="53" t="s">
        <v>743</v>
      </c>
    </row>
    <row r="863" spans="1:5" x14ac:dyDescent="0.25">
      <c r="A863" s="53" t="s">
        <v>44</v>
      </c>
      <c r="B863" s="53" t="s">
        <v>1538</v>
      </c>
      <c r="C863" s="53" t="s">
        <v>741</v>
      </c>
      <c r="D863" s="53" t="s">
        <v>742</v>
      </c>
      <c r="E863" s="53" t="s">
        <v>743</v>
      </c>
    </row>
    <row r="864" spans="1:5" x14ac:dyDescent="0.25">
      <c r="A864" s="53" t="s">
        <v>44</v>
      </c>
      <c r="B864" s="53" t="s">
        <v>1312</v>
      </c>
      <c r="C864" s="53" t="s">
        <v>744</v>
      </c>
      <c r="D864" s="53" t="s">
        <v>745</v>
      </c>
      <c r="E864" s="53" t="s">
        <v>746</v>
      </c>
    </row>
    <row r="865" spans="1:5" x14ac:dyDescent="0.25">
      <c r="A865" s="53" t="s">
        <v>44</v>
      </c>
      <c r="B865" s="53" t="s">
        <v>1647</v>
      </c>
      <c r="C865" s="53" t="s">
        <v>1635</v>
      </c>
      <c r="D865" s="53" t="s">
        <v>1636</v>
      </c>
      <c r="E865" s="53" t="s">
        <v>914</v>
      </c>
    </row>
    <row r="866" spans="1:5" x14ac:dyDescent="0.25">
      <c r="A866" s="53" t="s">
        <v>325</v>
      </c>
      <c r="B866" s="53" t="s">
        <v>1313</v>
      </c>
      <c r="C866" s="53" t="s">
        <v>757</v>
      </c>
      <c r="D866" s="53" t="s">
        <v>758</v>
      </c>
      <c r="E866" s="53" t="s">
        <v>759</v>
      </c>
    </row>
    <row r="867" spans="1:5" ht="30" x14ac:dyDescent="0.25">
      <c r="A867" s="53" t="s">
        <v>325</v>
      </c>
      <c r="B867" s="53" t="s">
        <v>1176</v>
      </c>
      <c r="C867" s="53" t="s">
        <v>761</v>
      </c>
      <c r="D867" s="53" t="s">
        <v>762</v>
      </c>
      <c r="E867" s="53" t="s">
        <v>566</v>
      </c>
    </row>
    <row r="868" spans="1:5" x14ac:dyDescent="0.25">
      <c r="A868" s="53" t="s">
        <v>325</v>
      </c>
      <c r="B868" s="53" t="s">
        <v>1648</v>
      </c>
      <c r="C868" s="53" t="s">
        <v>326</v>
      </c>
      <c r="D868" s="53" t="s">
        <v>747</v>
      </c>
      <c r="E868" s="53" t="s">
        <v>667</v>
      </c>
    </row>
    <row r="869" spans="1:5" x14ac:dyDescent="0.25">
      <c r="A869" s="53" t="s">
        <v>325</v>
      </c>
      <c r="B869" s="53" t="s">
        <v>1525</v>
      </c>
      <c r="C869" s="53" t="s">
        <v>1526</v>
      </c>
      <c r="D869" s="57" t="s">
        <v>1527</v>
      </c>
      <c r="E869" s="53" t="s">
        <v>1528</v>
      </c>
    </row>
    <row r="870" spans="1:5" x14ac:dyDescent="0.25">
      <c r="A870" s="53" t="s">
        <v>325</v>
      </c>
      <c r="B870" s="53" t="s">
        <v>1799</v>
      </c>
      <c r="C870" s="53" t="s">
        <v>1800</v>
      </c>
      <c r="D870" s="57" t="s">
        <v>1801</v>
      </c>
      <c r="E870" s="53" t="s">
        <v>759</v>
      </c>
    </row>
    <row r="871" spans="1:5" x14ac:dyDescent="0.25">
      <c r="A871" s="53" t="s">
        <v>325</v>
      </c>
      <c r="B871" s="53" t="s">
        <v>1914</v>
      </c>
      <c r="C871" s="53" t="s">
        <v>1912</v>
      </c>
      <c r="D871" s="53" t="s">
        <v>1913</v>
      </c>
      <c r="E871" s="54" t="s">
        <v>441</v>
      </c>
    </row>
    <row r="872" spans="1:5" ht="13.5" customHeight="1" x14ac:dyDescent="0.25">
      <c r="A872" s="53" t="s">
        <v>325</v>
      </c>
      <c r="B872" s="53" t="s">
        <v>2082</v>
      </c>
      <c r="C872" s="53" t="s">
        <v>2083</v>
      </c>
      <c r="D872" s="53" t="s">
        <v>2084</v>
      </c>
      <c r="E872" s="53" t="s">
        <v>517</v>
      </c>
    </row>
    <row r="873" spans="1:5" x14ac:dyDescent="0.25">
      <c r="A873" s="53" t="s">
        <v>46</v>
      </c>
      <c r="B873" s="53" t="s">
        <v>2229</v>
      </c>
      <c r="C873" s="53" t="s">
        <v>2230</v>
      </c>
      <c r="D873" s="53" t="s">
        <v>2231</v>
      </c>
      <c r="E873" s="53" t="s">
        <v>1798</v>
      </c>
    </row>
    <row r="874" spans="1:5" ht="30" x14ac:dyDescent="0.25">
      <c r="A874" s="53" t="s">
        <v>46</v>
      </c>
      <c r="B874" s="53" t="s">
        <v>2282</v>
      </c>
      <c r="C874" s="53" t="s">
        <v>2283</v>
      </c>
      <c r="D874" s="53" t="s">
        <v>2284</v>
      </c>
      <c r="E874" s="53" t="s">
        <v>2285</v>
      </c>
    </row>
    <row r="875" spans="1:5" x14ac:dyDescent="0.25">
      <c r="A875" s="53" t="s">
        <v>1705</v>
      </c>
      <c r="B875" s="53" t="s">
        <v>1706</v>
      </c>
      <c r="C875" s="53" t="s">
        <v>1707</v>
      </c>
      <c r="D875" s="53" t="s">
        <v>1708</v>
      </c>
      <c r="E875" s="53" t="s">
        <v>1709</v>
      </c>
    </row>
    <row r="876" spans="1:5" x14ac:dyDescent="0.25">
      <c r="A876" s="53"/>
      <c r="B876" s="54"/>
      <c r="C876" s="53"/>
      <c r="D876" s="53"/>
      <c r="E876" s="53"/>
    </row>
    <row r="877" spans="1:5" ht="21" x14ac:dyDescent="0.35">
      <c r="A877" s="52" t="s">
        <v>48</v>
      </c>
      <c r="B877" s="11"/>
      <c r="C877" s="33"/>
      <c r="D877" s="33"/>
      <c r="E877" s="115" t="str">
        <f>COUNTA(Table53[Город / Населённый пункт]) &amp; " ПАРТНЕРОВ"</f>
        <v>24 ПАРТНЕРОВ</v>
      </c>
    </row>
    <row r="878" spans="1:5" x14ac:dyDescent="0.25">
      <c r="A878" s="34" t="s">
        <v>13</v>
      </c>
      <c r="B878" s="12" t="s">
        <v>14</v>
      </c>
      <c r="C878" s="34" t="s">
        <v>15</v>
      </c>
      <c r="D878" s="34" t="s">
        <v>16</v>
      </c>
      <c r="E878" s="34" t="s">
        <v>424</v>
      </c>
    </row>
    <row r="879" spans="1:5" x14ac:dyDescent="0.25">
      <c r="A879" s="53" t="s">
        <v>50</v>
      </c>
      <c r="B879" s="54" t="s">
        <v>2202</v>
      </c>
      <c r="C879" s="53" t="s">
        <v>2203</v>
      </c>
      <c r="D879" s="57" t="s">
        <v>2204</v>
      </c>
      <c r="E879" s="53" t="s">
        <v>688</v>
      </c>
    </row>
    <row r="880" spans="1:5" x14ac:dyDescent="0.25">
      <c r="A880" s="53" t="s">
        <v>50</v>
      </c>
      <c r="B880" s="54" t="s">
        <v>2553</v>
      </c>
      <c r="C880" s="53" t="s">
        <v>2555</v>
      </c>
      <c r="D880" s="57" t="s">
        <v>2554</v>
      </c>
      <c r="E880" s="53" t="s">
        <v>2556</v>
      </c>
    </row>
    <row r="881" spans="1:5" x14ac:dyDescent="0.25">
      <c r="A881" s="53" t="s">
        <v>765</v>
      </c>
      <c r="B881" s="54" t="s">
        <v>2393</v>
      </c>
      <c r="C881" s="53" t="s">
        <v>766</v>
      </c>
      <c r="D881" s="57" t="s">
        <v>767</v>
      </c>
      <c r="E881" s="53" t="s">
        <v>1770</v>
      </c>
    </row>
    <row r="882" spans="1:5" x14ac:dyDescent="0.25">
      <c r="A882" s="53" t="s">
        <v>333</v>
      </c>
      <c r="B882" s="54" t="s">
        <v>1314</v>
      </c>
      <c r="C882" s="53" t="s">
        <v>1410</v>
      </c>
      <c r="D882" s="57" t="s">
        <v>768</v>
      </c>
      <c r="E882" s="53" t="s">
        <v>688</v>
      </c>
    </row>
    <row r="883" spans="1:5" x14ac:dyDescent="0.25">
      <c r="A883" s="53" t="s">
        <v>333</v>
      </c>
      <c r="B883" s="54" t="s">
        <v>1315</v>
      </c>
      <c r="C883" s="53" t="s">
        <v>1060</v>
      </c>
      <c r="D883" s="57" t="s">
        <v>1487</v>
      </c>
      <c r="E883" s="53" t="s">
        <v>470</v>
      </c>
    </row>
    <row r="884" spans="1:5" x14ac:dyDescent="0.25">
      <c r="A884" s="53" t="s">
        <v>333</v>
      </c>
      <c r="B884" s="54" t="s">
        <v>1316</v>
      </c>
      <c r="C884" s="53" t="s">
        <v>784</v>
      </c>
      <c r="D884" s="57" t="s">
        <v>974</v>
      </c>
      <c r="E884" s="53" t="s">
        <v>470</v>
      </c>
    </row>
    <row r="885" spans="1:5" x14ac:dyDescent="0.25">
      <c r="A885" s="53" t="s">
        <v>333</v>
      </c>
      <c r="B885" s="54" t="s">
        <v>2414</v>
      </c>
      <c r="C885" s="53" t="s">
        <v>2416</v>
      </c>
      <c r="D885" s="57" t="s">
        <v>2417</v>
      </c>
      <c r="E885" s="53" t="s">
        <v>2418</v>
      </c>
    </row>
    <row r="886" spans="1:5" x14ac:dyDescent="0.25">
      <c r="A886" s="53" t="s">
        <v>342</v>
      </c>
      <c r="B886" s="54" t="s">
        <v>769</v>
      </c>
      <c r="C886" s="53" t="s">
        <v>770</v>
      </c>
      <c r="D886" s="57" t="s">
        <v>771</v>
      </c>
      <c r="E886" s="53" t="s">
        <v>1493</v>
      </c>
    </row>
    <row r="887" spans="1:5" x14ac:dyDescent="0.25">
      <c r="A887" s="53" t="s">
        <v>342</v>
      </c>
      <c r="B887" s="54" t="s">
        <v>1317</v>
      </c>
      <c r="C887" s="183" t="s">
        <v>1398</v>
      </c>
      <c r="D887" s="57" t="s">
        <v>1841</v>
      </c>
      <c r="E887" s="53" t="s">
        <v>470</v>
      </c>
    </row>
    <row r="888" spans="1:5" x14ac:dyDescent="0.25">
      <c r="A888" s="53" t="s">
        <v>1969</v>
      </c>
      <c r="B888" s="54" t="s">
        <v>1970</v>
      </c>
      <c r="C888" s="53" t="s">
        <v>1971</v>
      </c>
      <c r="D888" s="57" t="s">
        <v>1972</v>
      </c>
      <c r="E888" s="53" t="s">
        <v>1973</v>
      </c>
    </row>
    <row r="889" spans="1:5" x14ac:dyDescent="0.25">
      <c r="A889" s="53" t="s">
        <v>775</v>
      </c>
      <c r="B889" s="54" t="s">
        <v>1318</v>
      </c>
      <c r="C889" s="53" t="s">
        <v>776</v>
      </c>
      <c r="D889" s="57" t="s">
        <v>777</v>
      </c>
      <c r="E889" s="53" t="s">
        <v>1494</v>
      </c>
    </row>
    <row r="890" spans="1:5" x14ac:dyDescent="0.25">
      <c r="A890" s="53" t="s">
        <v>1550</v>
      </c>
      <c r="B890" s="53" t="s">
        <v>2003</v>
      </c>
      <c r="C890" s="53" t="s">
        <v>2004</v>
      </c>
      <c r="D890" s="53" t="s">
        <v>2005</v>
      </c>
      <c r="E890" s="53" t="s">
        <v>2292</v>
      </c>
    </row>
    <row r="891" spans="1:5" ht="15" customHeight="1" x14ac:dyDescent="0.25">
      <c r="A891" s="53" t="s">
        <v>778</v>
      </c>
      <c r="B891" s="54" t="s">
        <v>779</v>
      </c>
      <c r="C891" s="53" t="s">
        <v>780</v>
      </c>
      <c r="D891" s="57" t="s">
        <v>781</v>
      </c>
      <c r="E891" s="53" t="s">
        <v>1496</v>
      </c>
    </row>
    <row r="892" spans="1:5" ht="15" customHeight="1" x14ac:dyDescent="0.25">
      <c r="A892" s="53" t="s">
        <v>336</v>
      </c>
      <c r="B892" s="54" t="s">
        <v>1766</v>
      </c>
      <c r="C892" s="53" t="s">
        <v>1767</v>
      </c>
      <c r="D892" s="57" t="s">
        <v>1768</v>
      </c>
      <c r="E892" s="53" t="s">
        <v>1769</v>
      </c>
    </row>
    <row r="893" spans="1:5" ht="15" customHeight="1" x14ac:dyDescent="0.25">
      <c r="A893" s="53" t="s">
        <v>336</v>
      </c>
      <c r="B893" s="54" t="s">
        <v>1975</v>
      </c>
      <c r="C893" s="53" t="s">
        <v>1974</v>
      </c>
      <c r="D893" s="57" t="s">
        <v>1976</v>
      </c>
      <c r="E893" s="53" t="s">
        <v>1494</v>
      </c>
    </row>
    <row r="894" spans="1:5" ht="15" customHeight="1" x14ac:dyDescent="0.25">
      <c r="A894" s="53" t="s">
        <v>336</v>
      </c>
      <c r="B894" s="54" t="s">
        <v>2209</v>
      </c>
      <c r="C894" s="53" t="s">
        <v>2415</v>
      </c>
      <c r="D894" s="57" t="s">
        <v>2419</v>
      </c>
      <c r="E894" s="53" t="s">
        <v>667</v>
      </c>
    </row>
    <row r="895" spans="1:5" ht="15" customHeight="1" x14ac:dyDescent="0.25">
      <c r="A895" s="53" t="s">
        <v>915</v>
      </c>
      <c r="B895" s="54" t="s">
        <v>2115</v>
      </c>
      <c r="C895" s="53" t="s">
        <v>2116</v>
      </c>
      <c r="D895" s="57" t="s">
        <v>2117</v>
      </c>
      <c r="E895" s="53" t="s">
        <v>679</v>
      </c>
    </row>
    <row r="896" spans="1:5" ht="15" customHeight="1" x14ac:dyDescent="0.25">
      <c r="A896" s="53" t="s">
        <v>915</v>
      </c>
      <c r="B896" s="53" t="s">
        <v>2205</v>
      </c>
      <c r="C896" s="53" t="s">
        <v>2206</v>
      </c>
      <c r="D896" s="53" t="s">
        <v>2207</v>
      </c>
      <c r="E896" s="53" t="s">
        <v>2208</v>
      </c>
    </row>
    <row r="897" spans="1:5" ht="15" customHeight="1" x14ac:dyDescent="0.25">
      <c r="A897" s="53" t="s">
        <v>915</v>
      </c>
      <c r="B897" s="53" t="s">
        <v>1072</v>
      </c>
      <c r="C897" s="53" t="s">
        <v>1027</v>
      </c>
      <c r="D897" s="53" t="s">
        <v>1028</v>
      </c>
      <c r="E897" s="53" t="s">
        <v>908</v>
      </c>
    </row>
    <row r="898" spans="1:5" x14ac:dyDescent="0.25">
      <c r="A898" s="53" t="s">
        <v>772</v>
      </c>
      <c r="B898" s="54" t="s">
        <v>1319</v>
      </c>
      <c r="C898" s="53" t="s">
        <v>874</v>
      </c>
      <c r="D898" s="57" t="s">
        <v>785</v>
      </c>
      <c r="E898" s="53" t="s">
        <v>470</v>
      </c>
    </row>
    <row r="899" spans="1:5" ht="18" customHeight="1" x14ac:dyDescent="0.25">
      <c r="A899" s="53" t="s">
        <v>772</v>
      </c>
      <c r="B899" s="54" t="s">
        <v>1320</v>
      </c>
      <c r="C899" s="53" t="s">
        <v>773</v>
      </c>
      <c r="D899" s="57" t="s">
        <v>774</v>
      </c>
      <c r="E899" s="53" t="s">
        <v>1495</v>
      </c>
    </row>
    <row r="900" spans="1:5" x14ac:dyDescent="0.25">
      <c r="A900" s="53" t="s">
        <v>884</v>
      </c>
      <c r="B900" s="54" t="s">
        <v>1771</v>
      </c>
      <c r="C900" s="53" t="s">
        <v>1772</v>
      </c>
      <c r="D900" s="57" t="s">
        <v>1773</v>
      </c>
      <c r="E900" s="53" t="s">
        <v>667</v>
      </c>
    </row>
    <row r="901" spans="1:5" x14ac:dyDescent="0.25">
      <c r="A901" s="53" t="s">
        <v>884</v>
      </c>
      <c r="B901" s="54" t="s">
        <v>2565</v>
      </c>
      <c r="C901" s="53" t="s">
        <v>2566</v>
      </c>
      <c r="D901" s="57" t="s">
        <v>2567</v>
      </c>
      <c r="E901" s="53" t="s">
        <v>1494</v>
      </c>
    </row>
    <row r="902" spans="1:5" ht="30" x14ac:dyDescent="0.25">
      <c r="A902" s="53" t="s">
        <v>884</v>
      </c>
      <c r="B902" s="54" t="s">
        <v>1321</v>
      </c>
      <c r="C902" s="53" t="s">
        <v>1061</v>
      </c>
      <c r="D902" s="57" t="s">
        <v>763</v>
      </c>
      <c r="E902" s="53" t="s">
        <v>764</v>
      </c>
    </row>
    <row r="903" spans="1:5" x14ac:dyDescent="0.25">
      <c r="A903" s="53"/>
      <c r="B903" s="54"/>
      <c r="C903" s="53"/>
      <c r="D903" s="53"/>
      <c r="E903" s="53"/>
    </row>
    <row r="904" spans="1:5" ht="28.5" x14ac:dyDescent="0.45">
      <c r="A904" s="44" t="s">
        <v>99</v>
      </c>
      <c r="B904" s="13"/>
      <c r="C904" s="19"/>
      <c r="D904" s="19"/>
      <c r="E904" s="44" t="str">
        <f>COUNTA(Table54[Город / Населённый пункт]) &amp; " ПАРТНЕР"</f>
        <v>21 ПАРТНЕР</v>
      </c>
    </row>
    <row r="905" spans="1:5" ht="15.75" thickBot="1" x14ac:dyDescent="0.3">
      <c r="A905" s="45" t="s">
        <v>13</v>
      </c>
      <c r="B905" s="14" t="s">
        <v>14</v>
      </c>
      <c r="C905" s="35" t="s">
        <v>15</v>
      </c>
      <c r="D905" s="35" t="s">
        <v>16</v>
      </c>
      <c r="E905" s="116" t="s">
        <v>424</v>
      </c>
    </row>
    <row r="906" spans="1:5" ht="15.75" thickTop="1" x14ac:dyDescent="0.25">
      <c r="A906" s="53" t="s">
        <v>801</v>
      </c>
      <c r="B906" s="54" t="s">
        <v>1322</v>
      </c>
      <c r="C906" s="53" t="s">
        <v>802</v>
      </c>
      <c r="D906" s="53" t="s">
        <v>803</v>
      </c>
      <c r="E906" s="53" t="s">
        <v>430</v>
      </c>
    </row>
    <row r="907" spans="1:5" x14ac:dyDescent="0.25">
      <c r="A907" s="53" t="s">
        <v>51</v>
      </c>
      <c r="B907" s="54" t="s">
        <v>1323</v>
      </c>
      <c r="C907" s="53" t="s">
        <v>1399</v>
      </c>
      <c r="D907" s="53" t="s">
        <v>822</v>
      </c>
      <c r="E907" s="53" t="s">
        <v>430</v>
      </c>
    </row>
    <row r="908" spans="1:5" ht="30" x14ac:dyDescent="0.25">
      <c r="A908" s="53" t="s">
        <v>791</v>
      </c>
      <c r="B908" s="54" t="s">
        <v>1324</v>
      </c>
      <c r="C908" s="53" t="s">
        <v>792</v>
      </c>
      <c r="D908" s="53" t="s">
        <v>793</v>
      </c>
      <c r="E908" s="53" t="s">
        <v>794</v>
      </c>
    </row>
    <row r="909" spans="1:5" x14ac:dyDescent="0.25">
      <c r="A909" s="53" t="s">
        <v>787</v>
      </c>
      <c r="B909" s="54" t="s">
        <v>1325</v>
      </c>
      <c r="C909" s="53" t="s">
        <v>1400</v>
      </c>
      <c r="D909" s="53" t="s">
        <v>788</v>
      </c>
      <c r="E909" s="53" t="s">
        <v>608</v>
      </c>
    </row>
    <row r="910" spans="1:5" ht="30" x14ac:dyDescent="0.25">
      <c r="A910" s="53" t="s">
        <v>787</v>
      </c>
      <c r="B910" s="54" t="s">
        <v>1326</v>
      </c>
      <c r="C910" s="53" t="s">
        <v>789</v>
      </c>
      <c r="D910" s="57" t="s">
        <v>1488</v>
      </c>
      <c r="E910" s="53" t="s">
        <v>790</v>
      </c>
    </row>
    <row r="911" spans="1:5" ht="30" x14ac:dyDescent="0.25">
      <c r="A911" s="53" t="s">
        <v>823</v>
      </c>
      <c r="B911" s="54" t="s">
        <v>1327</v>
      </c>
      <c r="C911" s="53" t="s">
        <v>1062</v>
      </c>
      <c r="D911" s="57" t="s">
        <v>869</v>
      </c>
      <c r="E911" s="53" t="s">
        <v>430</v>
      </c>
    </row>
    <row r="912" spans="1:5" x14ac:dyDescent="0.25">
      <c r="A912" s="53" t="s">
        <v>370</v>
      </c>
      <c r="B912" s="54" t="s">
        <v>1328</v>
      </c>
      <c r="C912" s="53" t="s">
        <v>795</v>
      </c>
      <c r="D912" s="57" t="s">
        <v>796</v>
      </c>
      <c r="E912" s="53" t="s">
        <v>430</v>
      </c>
    </row>
    <row r="913" spans="1:5" ht="30" x14ac:dyDescent="0.25">
      <c r="A913" s="53" t="s">
        <v>370</v>
      </c>
      <c r="B913" s="54" t="s">
        <v>1329</v>
      </c>
      <c r="C913" s="53" t="s">
        <v>864</v>
      </c>
      <c r="D913" s="57" t="s">
        <v>865</v>
      </c>
      <c r="E913" s="53" t="s">
        <v>790</v>
      </c>
    </row>
    <row r="914" spans="1:5" ht="30" x14ac:dyDescent="0.25">
      <c r="A914" s="53" t="s">
        <v>370</v>
      </c>
      <c r="B914" s="54" t="s">
        <v>1330</v>
      </c>
      <c r="C914" s="53" t="s">
        <v>797</v>
      </c>
      <c r="D914" s="57" t="s">
        <v>798</v>
      </c>
      <c r="E914" s="53" t="s">
        <v>430</v>
      </c>
    </row>
    <row r="915" spans="1:5" x14ac:dyDescent="0.25">
      <c r="A915" s="53" t="s">
        <v>375</v>
      </c>
      <c r="B915" s="54" t="s">
        <v>1741</v>
      </c>
      <c r="C915" s="53" t="s">
        <v>1742</v>
      </c>
      <c r="D915" s="53" t="s">
        <v>1743</v>
      </c>
      <c r="E915" s="53" t="s">
        <v>430</v>
      </c>
    </row>
    <row r="916" spans="1:5" x14ac:dyDescent="0.25">
      <c r="A916" s="53" t="s">
        <v>1744</v>
      </c>
      <c r="B916" s="54" t="s">
        <v>1745</v>
      </c>
      <c r="C916" s="53" t="s">
        <v>1746</v>
      </c>
      <c r="D916" s="53" t="s">
        <v>1747</v>
      </c>
      <c r="E916" s="53" t="s">
        <v>430</v>
      </c>
    </row>
    <row r="917" spans="1:5" x14ac:dyDescent="0.25">
      <c r="A917" s="53" t="s">
        <v>866</v>
      </c>
      <c r="B917" s="54" t="s">
        <v>1331</v>
      </c>
      <c r="C917" s="53" t="s">
        <v>867</v>
      </c>
      <c r="D917" s="57" t="s">
        <v>868</v>
      </c>
      <c r="E917" s="53" t="s">
        <v>608</v>
      </c>
    </row>
    <row r="918" spans="1:5" x14ac:dyDescent="0.25">
      <c r="A918" s="53" t="s">
        <v>808</v>
      </c>
      <c r="B918" s="54" t="s">
        <v>1332</v>
      </c>
      <c r="C918" s="53" t="s">
        <v>809</v>
      </c>
      <c r="D918" s="57" t="s">
        <v>810</v>
      </c>
      <c r="E918" s="53" t="s">
        <v>430</v>
      </c>
    </row>
    <row r="919" spans="1:5" x14ac:dyDescent="0.25">
      <c r="A919" s="53" t="s">
        <v>378</v>
      </c>
      <c r="B919" s="54" t="s">
        <v>1067</v>
      </c>
      <c r="C919" s="53" t="s">
        <v>806</v>
      </c>
      <c r="D919" s="57" t="s">
        <v>807</v>
      </c>
      <c r="E919" s="53" t="s">
        <v>608</v>
      </c>
    </row>
    <row r="920" spans="1:5" ht="30" x14ac:dyDescent="0.25">
      <c r="A920" s="53" t="s">
        <v>378</v>
      </c>
      <c r="B920" s="54" t="s">
        <v>1333</v>
      </c>
      <c r="C920" s="53" t="s">
        <v>804</v>
      </c>
      <c r="D920" s="57" t="s">
        <v>805</v>
      </c>
      <c r="E920" s="53" t="s">
        <v>786</v>
      </c>
    </row>
    <row r="921" spans="1:5" x14ac:dyDescent="0.25">
      <c r="A921" s="53" t="s">
        <v>811</v>
      </c>
      <c r="B921" s="54" t="s">
        <v>1334</v>
      </c>
      <c r="C921" s="53" t="s">
        <v>812</v>
      </c>
      <c r="D921" s="57" t="s">
        <v>1489</v>
      </c>
      <c r="E921" s="53" t="s">
        <v>608</v>
      </c>
    </row>
    <row r="922" spans="1:5" ht="30" x14ac:dyDescent="0.25">
      <c r="A922" s="53" t="s">
        <v>813</v>
      </c>
      <c r="B922" s="54" t="s">
        <v>1335</v>
      </c>
      <c r="C922" s="53" t="s">
        <v>814</v>
      </c>
      <c r="D922" s="57" t="s">
        <v>815</v>
      </c>
      <c r="E922" s="53" t="s">
        <v>816</v>
      </c>
    </row>
    <row r="923" spans="1:5" x14ac:dyDescent="0.25">
      <c r="A923" s="53" t="s">
        <v>384</v>
      </c>
      <c r="B923" s="54" t="s">
        <v>1336</v>
      </c>
      <c r="C923" s="53" t="s">
        <v>817</v>
      </c>
      <c r="D923" s="57" t="s">
        <v>818</v>
      </c>
      <c r="E923" s="53" t="s">
        <v>430</v>
      </c>
    </row>
    <row r="924" spans="1:5" x14ac:dyDescent="0.25">
      <c r="A924" s="53" t="s">
        <v>819</v>
      </c>
      <c r="B924" s="54" t="s">
        <v>1066</v>
      </c>
      <c r="C924" s="53" t="s">
        <v>820</v>
      </c>
      <c r="D924" s="57" t="s">
        <v>821</v>
      </c>
      <c r="E924" s="53" t="s">
        <v>430</v>
      </c>
    </row>
    <row r="925" spans="1:5" x14ac:dyDescent="0.25">
      <c r="A925" s="53" t="s">
        <v>950</v>
      </c>
      <c r="B925" s="54" t="s">
        <v>1337</v>
      </c>
      <c r="C925" s="53" t="s">
        <v>951</v>
      </c>
      <c r="D925" s="57" t="s">
        <v>952</v>
      </c>
      <c r="E925" s="53" t="s">
        <v>430</v>
      </c>
    </row>
    <row r="926" spans="1:5" x14ac:dyDescent="0.25">
      <c r="A926" s="53" t="s">
        <v>1748</v>
      </c>
      <c r="B926" s="54" t="s">
        <v>1749</v>
      </c>
      <c r="C926" s="53" t="s">
        <v>1750</v>
      </c>
      <c r="D926" s="53"/>
      <c r="E926" s="53" t="s">
        <v>430</v>
      </c>
    </row>
    <row r="927" spans="1:5" x14ac:dyDescent="0.25">
      <c r="A927" s="53"/>
      <c r="B927" s="54"/>
      <c r="C927" s="53"/>
      <c r="D927" s="53"/>
      <c r="E927" s="53"/>
    </row>
    <row r="928" spans="1:5" ht="28.5" x14ac:dyDescent="0.45">
      <c r="A928" s="44" t="s">
        <v>100</v>
      </c>
      <c r="B928" s="13"/>
      <c r="C928" s="19"/>
      <c r="D928" s="19"/>
      <c r="E928" s="44" t="str">
        <f>COUNTA(Table55[Город / Населённый пункт]) &amp; " ПАРТНЕРОВ"</f>
        <v>5 ПАРТНЕРОВ</v>
      </c>
    </row>
    <row r="929" spans="1:5" ht="15.75" thickBot="1" x14ac:dyDescent="0.3">
      <c r="A929" s="45" t="s">
        <v>13</v>
      </c>
      <c r="B929" s="14" t="s">
        <v>14</v>
      </c>
      <c r="C929" s="35" t="s">
        <v>15</v>
      </c>
      <c r="D929" s="35" t="s">
        <v>16</v>
      </c>
      <c r="E929" s="116" t="s">
        <v>424</v>
      </c>
    </row>
    <row r="930" spans="1:5" ht="15.75" thickTop="1" x14ac:dyDescent="0.25">
      <c r="A930" s="53" t="s">
        <v>514</v>
      </c>
      <c r="B930" s="54" t="s">
        <v>2341</v>
      </c>
      <c r="C930" s="53" t="s">
        <v>2342</v>
      </c>
      <c r="D930" s="83" t="s">
        <v>2343</v>
      </c>
      <c r="E930" s="53" t="s">
        <v>517</v>
      </c>
    </row>
    <row r="931" spans="1:5" x14ac:dyDescent="0.25">
      <c r="A931" s="53" t="s">
        <v>69</v>
      </c>
      <c r="B931" s="54" t="s">
        <v>1230</v>
      </c>
      <c r="C931" s="53" t="s">
        <v>512</v>
      </c>
      <c r="D931" s="53" t="s">
        <v>513</v>
      </c>
      <c r="E931" s="53" t="s">
        <v>517</v>
      </c>
    </row>
    <row r="932" spans="1:5" x14ac:dyDescent="0.25">
      <c r="A932" s="53" t="s">
        <v>69</v>
      </c>
      <c r="B932" s="54" t="s">
        <v>2348</v>
      </c>
      <c r="C932" s="53" t="s">
        <v>2347</v>
      </c>
      <c r="D932" s="83" t="s">
        <v>2349</v>
      </c>
      <c r="E932" s="53" t="s">
        <v>504</v>
      </c>
    </row>
    <row r="933" spans="1:5" x14ac:dyDescent="0.25">
      <c r="A933" s="53" t="s">
        <v>69</v>
      </c>
      <c r="B933" s="54" t="s">
        <v>1339</v>
      </c>
      <c r="C933" s="53" t="s">
        <v>824</v>
      </c>
      <c r="D933" s="53" t="s">
        <v>825</v>
      </c>
      <c r="E933" s="53" t="s">
        <v>517</v>
      </c>
    </row>
    <row r="934" spans="1:5" x14ac:dyDescent="0.25">
      <c r="A934" s="53" t="s">
        <v>69</v>
      </c>
      <c r="B934" s="54" t="s">
        <v>1340</v>
      </c>
      <c r="C934" s="53" t="s">
        <v>510</v>
      </c>
      <c r="D934" s="53" t="s">
        <v>511</v>
      </c>
      <c r="E934" s="53" t="s">
        <v>517</v>
      </c>
    </row>
    <row r="935" spans="1:5" x14ac:dyDescent="0.25">
      <c r="A935" s="53"/>
      <c r="B935" s="54"/>
      <c r="C935" s="53"/>
      <c r="D935" s="53"/>
      <c r="E935" s="53"/>
    </row>
    <row r="936" spans="1:5" ht="28.5" x14ac:dyDescent="0.45">
      <c r="A936" s="44" t="s">
        <v>101</v>
      </c>
      <c r="B936" s="13"/>
      <c r="C936" s="19"/>
      <c r="D936" s="19"/>
      <c r="E936" s="44" t="str">
        <f>COUNTA(Table56[Город / Населённый пункт]) &amp; " ПАРТНЕРОВ"</f>
        <v>18 ПАРТНЕРОВ</v>
      </c>
    </row>
    <row r="937" spans="1:5" ht="15.75" thickBot="1" x14ac:dyDescent="0.3">
      <c r="A937" s="45" t="s">
        <v>13</v>
      </c>
      <c r="B937" s="14" t="s">
        <v>14</v>
      </c>
      <c r="C937" s="35" t="s">
        <v>15</v>
      </c>
      <c r="D937" s="35" t="s">
        <v>16</v>
      </c>
      <c r="E937" s="116" t="s">
        <v>424</v>
      </c>
    </row>
    <row r="938" spans="1:5" ht="30.75" thickTop="1" x14ac:dyDescent="0.25">
      <c r="A938" s="53" t="s">
        <v>964</v>
      </c>
      <c r="B938" s="54" t="s">
        <v>1729</v>
      </c>
      <c r="C938" s="53" t="s">
        <v>1063</v>
      </c>
      <c r="D938" s="57" t="s">
        <v>1730</v>
      </c>
      <c r="E938" s="53" t="s">
        <v>1731</v>
      </c>
    </row>
    <row r="939" spans="1:5" x14ac:dyDescent="0.25">
      <c r="A939" s="53" t="s">
        <v>964</v>
      </c>
      <c r="B939" s="54" t="s">
        <v>1065</v>
      </c>
      <c r="C939" s="53" t="s">
        <v>1064</v>
      </c>
      <c r="D939" s="57" t="s">
        <v>827</v>
      </c>
      <c r="E939" s="53" t="s">
        <v>504</v>
      </c>
    </row>
    <row r="940" spans="1:5" x14ac:dyDescent="0.25">
      <c r="A940" s="53" t="s">
        <v>78</v>
      </c>
      <c r="B940" s="54" t="s">
        <v>1341</v>
      </c>
      <c r="C940" s="53" t="s">
        <v>830</v>
      </c>
      <c r="D940" s="57" t="s">
        <v>831</v>
      </c>
      <c r="E940" s="53" t="s">
        <v>1692</v>
      </c>
    </row>
    <row r="941" spans="1:5" x14ac:dyDescent="0.25">
      <c r="A941" s="53" t="s">
        <v>78</v>
      </c>
      <c r="B941" s="54" t="s">
        <v>1342</v>
      </c>
      <c r="C941" s="53" t="s">
        <v>828</v>
      </c>
      <c r="D941" s="57" t="s">
        <v>829</v>
      </c>
      <c r="E941" s="53" t="s">
        <v>1692</v>
      </c>
    </row>
    <row r="942" spans="1:5" x14ac:dyDescent="0.25">
      <c r="A942" s="53" t="s">
        <v>78</v>
      </c>
      <c r="B942" s="54" t="s">
        <v>1343</v>
      </c>
      <c r="C942" s="53" t="s">
        <v>876</v>
      </c>
      <c r="D942" s="57" t="s">
        <v>841</v>
      </c>
      <c r="E942" s="53" t="s">
        <v>566</v>
      </c>
    </row>
    <row r="943" spans="1:5" x14ac:dyDescent="0.25">
      <c r="A943" s="53" t="s">
        <v>2351</v>
      </c>
      <c r="B943" s="54" t="s">
        <v>1344</v>
      </c>
      <c r="C943" s="53" t="s">
        <v>875</v>
      </c>
      <c r="D943" s="57" t="s">
        <v>840</v>
      </c>
      <c r="E943" s="53" t="s">
        <v>566</v>
      </c>
    </row>
    <row r="944" spans="1:5" x14ac:dyDescent="0.25">
      <c r="A944" s="53" t="s">
        <v>1595</v>
      </c>
      <c r="B944" s="54" t="s">
        <v>2140</v>
      </c>
      <c r="C944" s="53" t="s">
        <v>2141</v>
      </c>
      <c r="D944" s="57" t="s">
        <v>2142</v>
      </c>
      <c r="E944" s="53" t="s">
        <v>479</v>
      </c>
    </row>
    <row r="945" spans="1:5" x14ac:dyDescent="0.25">
      <c r="A945" s="53" t="s">
        <v>397</v>
      </c>
      <c r="B945" s="54" t="s">
        <v>832</v>
      </c>
      <c r="C945" s="53" t="s">
        <v>399</v>
      </c>
      <c r="D945" s="57" t="s">
        <v>400</v>
      </c>
      <c r="E945" s="53" t="s">
        <v>479</v>
      </c>
    </row>
    <row r="946" spans="1:5" x14ac:dyDescent="0.25">
      <c r="A946" s="53" t="s">
        <v>401</v>
      </c>
      <c r="B946" s="54" t="s">
        <v>1189</v>
      </c>
      <c r="C946" s="53" t="s">
        <v>402</v>
      </c>
      <c r="D946" s="57" t="s">
        <v>1491</v>
      </c>
      <c r="E946" s="53" t="s">
        <v>826</v>
      </c>
    </row>
    <row r="947" spans="1:5" x14ac:dyDescent="0.25">
      <c r="A947" s="53" t="s">
        <v>837</v>
      </c>
      <c r="B947" s="54" t="s">
        <v>1345</v>
      </c>
      <c r="C947" s="53" t="s">
        <v>961</v>
      </c>
      <c r="D947" s="57" t="s">
        <v>838</v>
      </c>
      <c r="E947" s="53" t="s">
        <v>566</v>
      </c>
    </row>
    <row r="948" spans="1:5" x14ac:dyDescent="0.25">
      <c r="A948" s="53" t="s">
        <v>403</v>
      </c>
      <c r="B948" s="54" t="s">
        <v>1190</v>
      </c>
      <c r="C948" s="53" t="s">
        <v>1412</v>
      </c>
      <c r="D948" s="57" t="s">
        <v>1492</v>
      </c>
      <c r="E948" s="53" t="s">
        <v>1692</v>
      </c>
    </row>
    <row r="949" spans="1:5" x14ac:dyDescent="0.25">
      <c r="A949" s="53" t="s">
        <v>78</v>
      </c>
      <c r="B949" s="54" t="s">
        <v>1654</v>
      </c>
      <c r="C949" s="53" t="s">
        <v>1655</v>
      </c>
      <c r="D949" s="57" t="s">
        <v>1656</v>
      </c>
      <c r="E949" s="53" t="s">
        <v>1657</v>
      </c>
    </row>
    <row r="950" spans="1:5" x14ac:dyDescent="0.25">
      <c r="A950" s="53" t="s">
        <v>403</v>
      </c>
      <c r="B950" s="54" t="s">
        <v>1803</v>
      </c>
      <c r="C950" s="53" t="s">
        <v>1809</v>
      </c>
      <c r="D950" s="57" t="s">
        <v>1804</v>
      </c>
      <c r="E950" s="53" t="s">
        <v>1805</v>
      </c>
    </row>
    <row r="951" spans="1:5" x14ac:dyDescent="0.25">
      <c r="A951" s="53" t="s">
        <v>2351</v>
      </c>
      <c r="B951" s="54" t="s">
        <v>2468</v>
      </c>
      <c r="C951" s="53" t="s">
        <v>2482</v>
      </c>
      <c r="D951" s="57" t="s">
        <v>2477</v>
      </c>
      <c r="E951" s="53" t="s">
        <v>1805</v>
      </c>
    </row>
    <row r="952" spans="1:5" x14ac:dyDescent="0.25">
      <c r="A952" s="53" t="s">
        <v>2351</v>
      </c>
      <c r="B952" s="54" t="s">
        <v>2469</v>
      </c>
      <c r="C952" s="53" t="s">
        <v>2483</v>
      </c>
      <c r="D952" s="57" t="s">
        <v>2478</v>
      </c>
      <c r="E952" s="53" t="s">
        <v>1805</v>
      </c>
    </row>
    <row r="953" spans="1:5" x14ac:dyDescent="0.25">
      <c r="A953" s="53" t="s">
        <v>397</v>
      </c>
      <c r="B953" s="54" t="s">
        <v>2467</v>
      </c>
      <c r="C953" s="53" t="s">
        <v>2484</v>
      </c>
      <c r="D953" s="57" t="s">
        <v>2479</v>
      </c>
      <c r="E953" s="53" t="s">
        <v>1805</v>
      </c>
    </row>
    <row r="954" spans="1:5" x14ac:dyDescent="0.25">
      <c r="A954" s="53" t="s">
        <v>1936</v>
      </c>
      <c r="B954" s="54" t="s">
        <v>2471</v>
      </c>
      <c r="C954" s="53" t="s">
        <v>2485</v>
      </c>
      <c r="D954" s="57" t="s">
        <v>2480</v>
      </c>
      <c r="E954" s="53" t="s">
        <v>1805</v>
      </c>
    </row>
    <row r="955" spans="1:5" x14ac:dyDescent="0.25">
      <c r="A955" s="53" t="s">
        <v>401</v>
      </c>
      <c r="B955" s="54" t="s">
        <v>2470</v>
      </c>
      <c r="C955" s="53" t="s">
        <v>2486</v>
      </c>
      <c r="D955" s="57" t="s">
        <v>2481</v>
      </c>
      <c r="E955" s="53" t="s">
        <v>1805</v>
      </c>
    </row>
    <row r="956" spans="1:5" x14ac:dyDescent="0.25">
      <c r="A956" s="53"/>
      <c r="B956" s="54"/>
      <c r="C956" s="53"/>
      <c r="D956" s="57"/>
      <c r="E956" s="53"/>
    </row>
    <row r="957" spans="1:5" x14ac:dyDescent="0.25">
      <c r="A957" s="53"/>
      <c r="B957" s="54"/>
      <c r="C957" s="53"/>
      <c r="D957" s="57"/>
      <c r="E957" s="53"/>
    </row>
    <row r="958" spans="1:5" ht="28.5" x14ac:dyDescent="0.45">
      <c r="A958" s="44" t="s">
        <v>104</v>
      </c>
      <c r="B958" s="13"/>
      <c r="C958" s="19"/>
      <c r="D958" s="19"/>
      <c r="E958" s="44" t="s">
        <v>2135</v>
      </c>
    </row>
    <row r="959" spans="1:5" ht="15.75" thickBot="1" x14ac:dyDescent="0.3">
      <c r="A959" s="45" t="s">
        <v>13</v>
      </c>
      <c r="B959" s="14" t="s">
        <v>14</v>
      </c>
      <c r="C959" s="35" t="s">
        <v>15</v>
      </c>
      <c r="D959" s="35" t="s">
        <v>16</v>
      </c>
      <c r="E959" s="116" t="s">
        <v>424</v>
      </c>
    </row>
    <row r="960" spans="1:5" ht="15.75" thickTop="1" x14ac:dyDescent="0.25">
      <c r="A960" s="53" t="s">
        <v>83</v>
      </c>
      <c r="B960" s="54" t="s">
        <v>2138</v>
      </c>
      <c r="C960" s="53" t="s">
        <v>2136</v>
      </c>
      <c r="D960" s="57" t="s">
        <v>2137</v>
      </c>
      <c r="E960" s="53" t="s">
        <v>608</v>
      </c>
    </row>
    <row r="961" spans="1:5" ht="28.5" x14ac:dyDescent="0.45">
      <c r="A961" s="44" t="s">
        <v>102</v>
      </c>
      <c r="B961" s="13"/>
      <c r="C961" s="19"/>
      <c r="D961" s="19"/>
      <c r="E961" s="44" t="str">
        <f>COUNTA(Table57[Город / Населённый пункт]) &amp; " ПАРТНЕРА"</f>
        <v>2 ПАРТНЕРА</v>
      </c>
    </row>
    <row r="962" spans="1:5" ht="15.75" thickBot="1" x14ac:dyDescent="0.3">
      <c r="A962" s="45" t="s">
        <v>13</v>
      </c>
      <c r="B962" s="14" t="s">
        <v>14</v>
      </c>
      <c r="C962" s="35" t="s">
        <v>15</v>
      </c>
      <c r="D962" s="35" t="s">
        <v>16</v>
      </c>
      <c r="E962" s="116" t="s">
        <v>424</v>
      </c>
    </row>
    <row r="963" spans="1:5" ht="15.75" thickTop="1" x14ac:dyDescent="0.25">
      <c r="A963" s="53" t="s">
        <v>91</v>
      </c>
      <c r="B963" s="54" t="s">
        <v>1138</v>
      </c>
      <c r="C963" s="53" t="s">
        <v>92</v>
      </c>
      <c r="D963" s="57" t="s">
        <v>1808</v>
      </c>
      <c r="E963" s="53" t="s">
        <v>608</v>
      </c>
    </row>
    <row r="964" spans="1:5" x14ac:dyDescent="0.25">
      <c r="A964" s="53" t="s">
        <v>91</v>
      </c>
      <c r="B964" s="54" t="s">
        <v>1802</v>
      </c>
      <c r="C964" s="53" t="s">
        <v>1806</v>
      </c>
      <c r="D964" s="57" t="s">
        <v>1807</v>
      </c>
      <c r="E964" s="53" t="s">
        <v>427</v>
      </c>
    </row>
    <row r="965" spans="1:5" x14ac:dyDescent="0.25">
      <c r="A965" s="53"/>
      <c r="B965" s="54"/>
      <c r="C965" s="53"/>
      <c r="D965" s="53"/>
      <c r="E965" s="53"/>
    </row>
    <row r="966" spans="1:5" ht="28.5" x14ac:dyDescent="0.45">
      <c r="A966" s="44" t="s">
        <v>106</v>
      </c>
      <c r="B966" s="13"/>
      <c r="C966" s="19"/>
      <c r="D966" s="19"/>
      <c r="E966" s="44" t="str">
        <f>COUNTA(Table58[Город / Населённый пункт]) &amp; " ПАРТНЕР"</f>
        <v>1 ПАРТНЕР</v>
      </c>
    </row>
    <row r="967" spans="1:5" ht="15.75" thickBot="1" x14ac:dyDescent="0.3">
      <c r="A967" s="45" t="s">
        <v>13</v>
      </c>
      <c r="B967" s="14" t="s">
        <v>14</v>
      </c>
      <c r="C967" s="35" t="s">
        <v>15</v>
      </c>
      <c r="D967" s="35" t="s">
        <v>16</v>
      </c>
      <c r="E967" s="116" t="s">
        <v>424</v>
      </c>
    </row>
    <row r="968" spans="1:5" ht="15.75" thickTop="1" x14ac:dyDescent="0.25">
      <c r="A968" s="53" t="s">
        <v>89</v>
      </c>
      <c r="B968" s="54" t="s">
        <v>1142</v>
      </c>
      <c r="C968" s="53" t="s">
        <v>1402</v>
      </c>
      <c r="D968" s="53" t="s">
        <v>842</v>
      </c>
      <c r="E968" s="53" t="s">
        <v>504</v>
      </c>
    </row>
    <row r="969" spans="1:5" x14ac:dyDescent="0.25">
      <c r="A969" s="53"/>
      <c r="B969" s="54"/>
      <c r="C969" s="53"/>
      <c r="D969" s="53"/>
      <c r="E969" s="53"/>
    </row>
  </sheetData>
  <sheetProtection insertRows="0"/>
  <phoneticPr fontId="38" type="noConversion"/>
  <hyperlinks>
    <hyperlink ref="A6" display="ДИЛЕРЫ WABCO" xr:uid="{00000000-0004-0000-0000-000000000000}"/>
    <hyperlink ref="C6" display="WABCO-SHOP" xr:uid="{00000000-0004-0000-0000-000001000000}"/>
    <hyperlink ref="A8:C8" display="СЕРВИСНЫЕ ПАРТНЕРЫ WABCO С ПОДДЕРЖКОЙ ГАРАНТИИ" xr:uid="{00000000-0004-0000-0000-000002000000}"/>
    <hyperlink ref="A10:D10" location="'Партнеры WABCO '!A467" display="СЕРВИСНЫЕ ПАРТНЕРЫ WABCO БЕЗ ПОДДЕРЖКИ ГАРАНТИИ" xr:uid="{00000000-0004-0000-0000-000003000000}"/>
    <hyperlink ref="A8:D8" location="'Партнеры WABCO '!A355" display="СЕРВИСНЫЕ ПАРТНЕРЫ WABCO С ПОДДЕРЖКОЙ ГАРАНТИИ" xr:uid="{00000000-0004-0000-0000-000004000000}"/>
    <hyperlink ref="C6:D6" location="'Партнеры WABCO '!A110" display="WABCO-SHOP" xr:uid="{00000000-0004-0000-0000-000005000000}"/>
    <hyperlink ref="A6:B6" location="'Партнеры WABCO '!A12" display="ДИЛЕРЫ WABCO" xr:uid="{00000000-0004-0000-0000-000006000000}"/>
  </hyperlinks>
  <pageMargins left="0.7" right="0.7" top="0.75" bottom="0.75" header="0.3" footer="0.3"/>
  <pageSetup paperSize="9" orientation="portrait" r:id="rId1"/>
  <drawing r:id="rId2"/>
  <tableParts count="56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5"/>
  <sheetViews>
    <sheetView zoomScaleNormal="100" workbookViewId="0">
      <selection sqref="A1:D14"/>
    </sheetView>
  </sheetViews>
  <sheetFormatPr defaultRowHeight="21.75" thickBottom="1" x14ac:dyDescent="0.4"/>
  <cols>
    <col min="1" max="1" width="66.85546875" customWidth="1"/>
    <col min="2" max="2" width="28.140625" customWidth="1"/>
    <col min="3" max="3" width="55.28515625" style="184" customWidth="1"/>
    <col min="4" max="4" width="25.140625" customWidth="1"/>
    <col min="5" max="5" width="28.28515625" customWidth="1"/>
    <col min="6" max="6" width="64.7109375" customWidth="1"/>
  </cols>
  <sheetData>
    <row r="1" spans="1:6" ht="29.25" thickBot="1" x14ac:dyDescent="0.5">
      <c r="A1" s="72" t="s">
        <v>98</v>
      </c>
      <c r="B1" s="73" t="s">
        <v>846</v>
      </c>
      <c r="C1" s="73" t="s">
        <v>2588</v>
      </c>
      <c r="D1" s="73" t="s">
        <v>854</v>
      </c>
      <c r="E1" s="73" t="s">
        <v>847</v>
      </c>
      <c r="F1" s="73" t="s">
        <v>848</v>
      </c>
    </row>
    <row r="2" spans="1:6" ht="21.75" customHeight="1" thickBot="1" x14ac:dyDescent="0.4">
      <c r="A2" s="74" t="s">
        <v>18</v>
      </c>
      <c r="B2" s="70" t="s">
        <v>855</v>
      </c>
      <c r="C2" s="70" t="s">
        <v>2403</v>
      </c>
      <c r="D2" s="195" t="s">
        <v>2568</v>
      </c>
      <c r="E2" s="196" t="s">
        <v>2581</v>
      </c>
      <c r="F2" s="206" t="s">
        <v>945</v>
      </c>
    </row>
    <row r="3" spans="1:6" thickBot="1" x14ac:dyDescent="0.4">
      <c r="A3" s="74" t="s">
        <v>18</v>
      </c>
      <c r="B3" s="67" t="s">
        <v>856</v>
      </c>
      <c r="C3" s="70" t="s">
        <v>2402</v>
      </c>
      <c r="D3" s="197" t="s">
        <v>2569</v>
      </c>
      <c r="E3" s="196" t="s">
        <v>2581</v>
      </c>
      <c r="F3" s="207"/>
    </row>
    <row r="4" spans="1:6" thickBot="1" x14ac:dyDescent="0.4">
      <c r="A4" s="74" t="s">
        <v>18</v>
      </c>
      <c r="B4" s="67" t="s">
        <v>944</v>
      </c>
      <c r="C4" s="70" t="s">
        <v>2399</v>
      </c>
      <c r="D4" s="197" t="s">
        <v>2570</v>
      </c>
      <c r="E4" s="196" t="s">
        <v>2581</v>
      </c>
      <c r="F4" s="77"/>
    </row>
    <row r="5" spans="1:6" ht="21" customHeight="1" thickBot="1" x14ac:dyDescent="0.4">
      <c r="A5" s="75" t="s">
        <v>27</v>
      </c>
      <c r="B5" s="69" t="s">
        <v>844</v>
      </c>
      <c r="C5" s="70" t="s">
        <v>2400</v>
      </c>
      <c r="D5" s="198" t="s">
        <v>2571</v>
      </c>
      <c r="E5" s="198" t="s">
        <v>2582</v>
      </c>
      <c r="F5" s="204" t="s">
        <v>901</v>
      </c>
    </row>
    <row r="6" spans="1:6" thickBot="1" x14ac:dyDescent="0.4">
      <c r="A6" s="75" t="s">
        <v>27</v>
      </c>
      <c r="B6" s="68" t="s">
        <v>845</v>
      </c>
      <c r="C6" s="70" t="s">
        <v>2401</v>
      </c>
      <c r="D6" s="199" t="s">
        <v>2572</v>
      </c>
      <c r="E6" s="199"/>
      <c r="F6" s="205"/>
    </row>
    <row r="7" spans="1:6" ht="42.75" thickBot="1" x14ac:dyDescent="0.4">
      <c r="A7" s="75" t="s">
        <v>28</v>
      </c>
      <c r="B7" s="68" t="s">
        <v>849</v>
      </c>
      <c r="C7" s="70" t="s">
        <v>2404</v>
      </c>
      <c r="D7" s="199" t="s">
        <v>2573</v>
      </c>
      <c r="E7" s="199"/>
      <c r="F7" s="77" t="s">
        <v>887</v>
      </c>
    </row>
    <row r="8" spans="1:6" thickBot="1" x14ac:dyDescent="0.4">
      <c r="A8" s="76" t="s">
        <v>34</v>
      </c>
      <c r="B8" s="71" t="s">
        <v>878</v>
      </c>
      <c r="C8" s="70" t="s">
        <v>2405</v>
      </c>
      <c r="D8" s="200" t="s">
        <v>2574</v>
      </c>
      <c r="E8" s="201"/>
      <c r="F8" s="77"/>
    </row>
    <row r="9" spans="1:6" thickBot="1" x14ac:dyDescent="0.4">
      <c r="A9" s="75" t="s">
        <v>40</v>
      </c>
      <c r="B9" s="71" t="s">
        <v>2193</v>
      </c>
      <c r="C9" s="70" t="s">
        <v>2406</v>
      </c>
      <c r="D9" s="200" t="s">
        <v>2575</v>
      </c>
      <c r="E9" s="201"/>
      <c r="F9" s="77" t="s">
        <v>292</v>
      </c>
    </row>
    <row r="10" spans="1:6" ht="21" customHeight="1" thickBot="1" x14ac:dyDescent="0.4">
      <c r="A10" s="75" t="s">
        <v>2293</v>
      </c>
      <c r="B10" s="70" t="s">
        <v>850</v>
      </c>
      <c r="C10" s="70" t="s">
        <v>2407</v>
      </c>
      <c r="D10" s="195" t="s">
        <v>2576</v>
      </c>
      <c r="E10" s="196" t="s">
        <v>2583</v>
      </c>
      <c r="F10" s="204" t="s">
        <v>872</v>
      </c>
    </row>
    <row r="11" spans="1:6" ht="21.75" customHeight="1" thickBot="1" x14ac:dyDescent="0.4">
      <c r="A11" s="75" t="s">
        <v>852</v>
      </c>
      <c r="B11" s="67" t="s">
        <v>851</v>
      </c>
      <c r="C11" s="70" t="s">
        <v>2408</v>
      </c>
      <c r="D11" s="197" t="s">
        <v>2577</v>
      </c>
      <c r="E11" s="202" t="s">
        <v>2584</v>
      </c>
      <c r="F11" s="205"/>
    </row>
    <row r="12" spans="1:6" thickBot="1" x14ac:dyDescent="0.4">
      <c r="A12" s="78" t="s">
        <v>48</v>
      </c>
      <c r="B12" s="79" t="s">
        <v>853</v>
      </c>
      <c r="C12" s="70" t="s">
        <v>2412</v>
      </c>
      <c r="D12" s="203" t="s">
        <v>2578</v>
      </c>
      <c r="E12" s="203"/>
      <c r="F12" s="174"/>
    </row>
    <row r="13" spans="1:6" ht="29.25" thickBot="1" x14ac:dyDescent="0.5">
      <c r="A13" s="72" t="s">
        <v>2587</v>
      </c>
      <c r="B13" s="71" t="s">
        <v>859</v>
      </c>
      <c r="C13" s="70" t="s">
        <v>2409</v>
      </c>
      <c r="D13" s="200" t="s">
        <v>2579</v>
      </c>
      <c r="E13" s="200" t="s">
        <v>2585</v>
      </c>
      <c r="F13" s="80" t="s">
        <v>2009</v>
      </c>
    </row>
    <row r="14" spans="1:6" ht="29.25" thickBot="1" x14ac:dyDescent="0.5">
      <c r="A14" s="72" t="s">
        <v>879</v>
      </c>
      <c r="B14" s="71" t="s">
        <v>860</v>
      </c>
      <c r="C14" s="70" t="s">
        <v>2421</v>
      </c>
      <c r="D14" s="200" t="s">
        <v>2580</v>
      </c>
      <c r="E14" s="200" t="s">
        <v>2586</v>
      </c>
      <c r="F14" s="80" t="s">
        <v>861</v>
      </c>
    </row>
    <row r="15" spans="1:6" ht="42.75" thickBot="1" x14ac:dyDescent="0.5">
      <c r="A15" s="72" t="s">
        <v>2398</v>
      </c>
      <c r="B15" s="67" t="s">
        <v>877</v>
      </c>
      <c r="C15" s="70" t="s">
        <v>2461</v>
      </c>
      <c r="D15" s="67" t="s">
        <v>858</v>
      </c>
      <c r="E15" s="67" t="s">
        <v>857</v>
      </c>
      <c r="F15" s="177" t="s">
        <v>999</v>
      </c>
    </row>
  </sheetData>
  <mergeCells count="3">
    <mergeCell ref="F5:F6"/>
    <mergeCell ref="F10:F11"/>
    <mergeCell ref="F2:F3"/>
  </mergeCells>
  <hyperlinks>
    <hyperlink ref="C4" r:id="rId1" xr:uid="{00000000-0004-0000-0100-000000000000}"/>
    <hyperlink ref="C13" r:id="rId2" xr:uid="{00000000-0004-0000-0100-000001000000}"/>
    <hyperlink ref="C5" r:id="rId3" xr:uid="{00000000-0004-0000-0100-000002000000}"/>
    <hyperlink ref="C6" r:id="rId4" xr:uid="{00000000-0004-0000-0100-000003000000}"/>
    <hyperlink ref="C3" r:id="rId5" xr:uid="{00000000-0004-0000-0100-000004000000}"/>
    <hyperlink ref="C2" r:id="rId6" xr:uid="{00000000-0004-0000-0100-000005000000}"/>
    <hyperlink ref="C7" r:id="rId7" xr:uid="{00000000-0004-0000-0100-000006000000}"/>
    <hyperlink ref="C8" r:id="rId8" xr:uid="{00000000-0004-0000-0100-000007000000}"/>
    <hyperlink ref="C9" r:id="rId9" xr:uid="{00000000-0004-0000-0100-000008000000}"/>
    <hyperlink ref="C10" r:id="rId10" xr:uid="{00000000-0004-0000-0100-000009000000}"/>
    <hyperlink ref="C11" r:id="rId11" xr:uid="{00000000-0004-0000-0100-00000A000000}"/>
    <hyperlink ref="C12" r:id="rId12" display="aleksander.khlystik@zf.com" xr:uid="{00000000-0004-0000-0100-00000B000000}"/>
    <hyperlink ref="C14" r:id="rId13" display="Vladimir.Bibekin@zf.com" xr:uid="{00000000-0004-0000-0100-00000C000000}"/>
    <hyperlink ref="C15" r:id="rId14" xr:uid="{00000000-0004-0000-0100-00000D000000}"/>
  </hyperlinks>
  <pageMargins left="0.7" right="0.7" top="0.75" bottom="0.75" header="0.3" footer="0.3"/>
  <pageSetup paperSize="9" scale="63" orientation="landscape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Партнеры WABCO </vt:lpstr>
      <vt:lpstr>Контакты представителей WABCO</vt:lpstr>
    </vt:vector>
  </TitlesOfParts>
  <Company>WABCO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Zhukov, Dmitry</dc:creator>
  <cp:lastModifiedBy>Ushakov, Aleksey</cp:lastModifiedBy>
  <cp:lastPrinted>2020-01-09T07:23:50Z</cp:lastPrinted>
  <dcterms:created xsi:type="dcterms:W3CDTF">2017-01-25T09:13:17Z</dcterms:created>
  <dcterms:modified xsi:type="dcterms:W3CDTF">2021-08-06T08:11:43Z</dcterms:modified>
</cp:coreProperties>
</file>